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2. Oriente" sheetId="26" r:id="rId3"/>
    <sheet name="3. Amazonas" sheetId="18" r:id="rId4"/>
    <sheet name="4. Loreto" sheetId="19" r:id="rId5"/>
    <sheet name="5. San Martín" sheetId="20" r:id="rId6"/>
    <sheet name="6. Ucayali" sheetId="21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2" hidden="1">'2. Oriente'!#REF!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I86" i="26" l="1"/>
  <c r="I85" i="26"/>
  <c r="I84" i="26"/>
  <c r="I83" i="26"/>
  <c r="I82" i="26"/>
  <c r="I81" i="26"/>
  <c r="I88" i="26" s="1"/>
  <c r="I80" i="26"/>
  <c r="G86" i="26"/>
  <c r="K86" i="26" s="1"/>
  <c r="G81" i="26"/>
  <c r="G82" i="26"/>
  <c r="G83" i="26"/>
  <c r="G84" i="26"/>
  <c r="G85" i="26"/>
  <c r="G80" i="26"/>
  <c r="J69" i="26"/>
  <c r="J68" i="26"/>
  <c r="J67" i="26"/>
  <c r="J66" i="26"/>
  <c r="J65" i="26"/>
  <c r="H69" i="26"/>
  <c r="H68" i="26"/>
  <c r="H67" i="26"/>
  <c r="H66" i="26"/>
  <c r="H65" i="26"/>
  <c r="F69" i="26"/>
  <c r="F68" i="26"/>
  <c r="F67" i="26"/>
  <c r="F66" i="26"/>
  <c r="F65" i="26"/>
  <c r="H50" i="26"/>
  <c r="H51" i="26"/>
  <c r="H52" i="26"/>
  <c r="H53" i="26"/>
  <c r="G53" i="26"/>
  <c r="G52" i="26"/>
  <c r="G51" i="26"/>
  <c r="G50" i="26"/>
  <c r="H34" i="26"/>
  <c r="H35" i="26"/>
  <c r="H36" i="26"/>
  <c r="G36" i="26"/>
  <c r="G35" i="26"/>
  <c r="G34" i="26"/>
  <c r="H33" i="26"/>
  <c r="G33" i="26"/>
  <c r="I22" i="26"/>
  <c r="I21" i="26"/>
  <c r="I20" i="26"/>
  <c r="I19" i="26"/>
  <c r="I18" i="26"/>
  <c r="I17" i="26"/>
  <c r="I16" i="26"/>
  <c r="I15" i="26"/>
  <c r="H22" i="26"/>
  <c r="H21" i="26"/>
  <c r="H20" i="26"/>
  <c r="H19" i="26"/>
  <c r="H18" i="26"/>
  <c r="H17" i="26"/>
  <c r="J17" i="26" s="1"/>
  <c r="H16" i="26"/>
  <c r="H15" i="26"/>
  <c r="J22" i="26"/>
  <c r="J21" i="26"/>
  <c r="J20" i="26"/>
  <c r="J19" i="26"/>
  <c r="H4" i="26"/>
  <c r="B5" i="26"/>
  <c r="B4" i="26"/>
  <c r="H86" i="26" l="1"/>
  <c r="G88" i="26"/>
  <c r="K88" i="26"/>
  <c r="J86" i="26"/>
  <c r="H37" i="26"/>
  <c r="J36" i="26" s="1"/>
  <c r="J15" i="26"/>
  <c r="K69" i="26"/>
  <c r="L69" i="26" s="1"/>
  <c r="J16" i="26"/>
  <c r="K68" i="26"/>
  <c r="L68" i="26" s="1"/>
  <c r="J84" i="26"/>
  <c r="J70" i="26"/>
  <c r="H23" i="26"/>
  <c r="I23" i="26"/>
  <c r="J18" i="26"/>
  <c r="H81" i="26"/>
  <c r="K67" i="26"/>
  <c r="F70" i="26"/>
  <c r="G66" i="26" s="1"/>
  <c r="K66" i="26"/>
  <c r="L66" i="26" s="1"/>
  <c r="J81" i="26"/>
  <c r="H70" i="26"/>
  <c r="I69" i="26" s="1"/>
  <c r="H82" i="26"/>
  <c r="J82" i="26"/>
  <c r="J85" i="26"/>
  <c r="K65" i="26"/>
  <c r="I35" i="26"/>
  <c r="G54" i="26"/>
  <c r="G37" i="26"/>
  <c r="I52" i="26"/>
  <c r="L65" i="26"/>
  <c r="L67" i="26"/>
  <c r="J83" i="26"/>
  <c r="H84" i="26"/>
  <c r="I34" i="26"/>
  <c r="H83" i="26"/>
  <c r="K51" i="26"/>
  <c r="I50" i="26"/>
  <c r="H85" i="26"/>
  <c r="K53" i="26"/>
  <c r="K80" i="26"/>
  <c r="K81" i="26"/>
  <c r="K82" i="26"/>
  <c r="K83" i="26"/>
  <c r="K84" i="26"/>
  <c r="K85" i="26"/>
  <c r="L86" i="26" s="1"/>
  <c r="K50" i="26"/>
  <c r="I51" i="26"/>
  <c r="K52" i="26"/>
  <c r="I53" i="26"/>
  <c r="H54" i="26"/>
  <c r="J53" i="26" s="1"/>
  <c r="I36" i="26"/>
  <c r="I33" i="26"/>
  <c r="L85" i="26" l="1"/>
  <c r="L82" i="26"/>
  <c r="I66" i="26"/>
  <c r="G65" i="26"/>
  <c r="G67" i="26"/>
  <c r="G68" i="26"/>
  <c r="K70" i="26"/>
  <c r="M68" i="26" s="1"/>
  <c r="G69" i="26"/>
  <c r="K22" i="26"/>
  <c r="K20" i="26"/>
  <c r="K17" i="26"/>
  <c r="K15" i="26"/>
  <c r="K21" i="26"/>
  <c r="K19" i="26"/>
  <c r="K16" i="26"/>
  <c r="J23" i="26"/>
  <c r="K18" i="26"/>
  <c r="I67" i="26"/>
  <c r="L81" i="26"/>
  <c r="I68" i="26"/>
  <c r="I65" i="26"/>
  <c r="L83" i="26"/>
  <c r="L84" i="26"/>
  <c r="J54" i="26"/>
  <c r="I54" i="26"/>
  <c r="J51" i="26"/>
  <c r="K54" i="26"/>
  <c r="J52" i="26"/>
  <c r="J50" i="26"/>
  <c r="J37" i="26"/>
  <c r="I37" i="26"/>
  <c r="J35" i="26"/>
  <c r="J34" i="26"/>
  <c r="J33" i="26"/>
  <c r="L70" i="26" l="1"/>
  <c r="M69" i="26"/>
  <c r="G70" i="26"/>
  <c r="M65" i="26"/>
  <c r="M66" i="26"/>
  <c r="M67" i="26"/>
  <c r="K23" i="26"/>
  <c r="I70" i="26"/>
  <c r="M70" i="26" l="1"/>
  <c r="C97" i="21"/>
  <c r="K90" i="21"/>
  <c r="M89" i="21" s="1"/>
  <c r="J90" i="21"/>
  <c r="E90" i="21"/>
  <c r="F90" i="21" s="1"/>
  <c r="D90" i="21"/>
  <c r="L89" i="21"/>
  <c r="G89" i="21"/>
  <c r="F89" i="21"/>
  <c r="L88" i="21"/>
  <c r="G88" i="21"/>
  <c r="F88" i="21"/>
  <c r="L87" i="21"/>
  <c r="G87" i="21"/>
  <c r="F87" i="21"/>
  <c r="L86" i="21"/>
  <c r="G86" i="21"/>
  <c r="F86" i="21"/>
  <c r="L85" i="21"/>
  <c r="G85" i="21"/>
  <c r="G90" i="21" s="1"/>
  <c r="F85" i="21"/>
  <c r="H77" i="21"/>
  <c r="G77" i="21"/>
  <c r="H76" i="21"/>
  <c r="G76" i="21"/>
  <c r="H75" i="21"/>
  <c r="G75" i="21"/>
  <c r="H74" i="21"/>
  <c r="G74" i="21"/>
  <c r="H73" i="21"/>
  <c r="G73" i="21"/>
  <c r="J63" i="21"/>
  <c r="K63" i="21" s="1"/>
  <c r="I63" i="21"/>
  <c r="G63" i="21"/>
  <c r="C67" i="21" s="1"/>
  <c r="J62" i="21"/>
  <c r="K62" i="21" s="1"/>
  <c r="I62" i="21"/>
  <c r="G62" i="21"/>
  <c r="J61" i="21"/>
  <c r="K61" i="21" s="1"/>
  <c r="I61" i="21"/>
  <c r="G61" i="21"/>
  <c r="J60" i="21"/>
  <c r="I60" i="21"/>
  <c r="G60" i="21"/>
  <c r="J59" i="21"/>
  <c r="K59" i="21" s="1"/>
  <c r="I59" i="21"/>
  <c r="G59" i="21"/>
  <c r="J58" i="21"/>
  <c r="K58" i="21" s="1"/>
  <c r="I58" i="21"/>
  <c r="G58" i="21"/>
  <c r="J57" i="21"/>
  <c r="C51" i="21"/>
  <c r="J43" i="21"/>
  <c r="J42" i="21"/>
  <c r="J41" i="21"/>
  <c r="J40" i="21"/>
  <c r="I39" i="21"/>
  <c r="H39" i="21"/>
  <c r="H44" i="21" s="1"/>
  <c r="J38" i="21"/>
  <c r="J37" i="21"/>
  <c r="J36" i="21"/>
  <c r="I21" i="21"/>
  <c r="J18" i="21" s="1"/>
  <c r="H21" i="21"/>
  <c r="G21" i="21"/>
  <c r="L20" i="21"/>
  <c r="K20" i="21"/>
  <c r="L19" i="21"/>
  <c r="K19" i="21"/>
  <c r="J19" i="21"/>
  <c r="L18" i="21"/>
  <c r="K18" i="21"/>
  <c r="L17" i="21"/>
  <c r="K17" i="21"/>
  <c r="L16" i="21"/>
  <c r="K16" i="21"/>
  <c r="J16" i="21"/>
  <c r="L15" i="21"/>
  <c r="K15" i="21"/>
  <c r="L14" i="21"/>
  <c r="K14" i="21"/>
  <c r="I4" i="21"/>
  <c r="C4" i="21"/>
  <c r="I3" i="21"/>
  <c r="C3" i="21"/>
  <c r="C97" i="20"/>
  <c r="K90" i="20"/>
  <c r="M89" i="20" s="1"/>
  <c r="J90" i="20"/>
  <c r="E90" i="20"/>
  <c r="F90" i="20" s="1"/>
  <c r="D90" i="20"/>
  <c r="L89" i="20"/>
  <c r="F89" i="20"/>
  <c r="L88" i="20"/>
  <c r="F88" i="20"/>
  <c r="L87" i="20"/>
  <c r="F87" i="20"/>
  <c r="L86" i="20"/>
  <c r="G86" i="20"/>
  <c r="F86" i="20"/>
  <c r="L85" i="20"/>
  <c r="F85" i="20"/>
  <c r="H77" i="20"/>
  <c r="G77" i="20"/>
  <c r="H76" i="20"/>
  <c r="G76" i="20"/>
  <c r="H75" i="20"/>
  <c r="G75" i="20"/>
  <c r="H74" i="20"/>
  <c r="G74" i="20"/>
  <c r="H73" i="20"/>
  <c r="G73" i="20"/>
  <c r="J63" i="20"/>
  <c r="I63" i="20"/>
  <c r="G63" i="20"/>
  <c r="J62" i="20"/>
  <c r="K62" i="20" s="1"/>
  <c r="I62" i="20"/>
  <c r="G62" i="20"/>
  <c r="J61" i="20"/>
  <c r="I61" i="20"/>
  <c r="G61" i="20"/>
  <c r="J60" i="20"/>
  <c r="I60" i="20"/>
  <c r="G60" i="20"/>
  <c r="J59" i="20"/>
  <c r="I59" i="20"/>
  <c r="G59" i="20"/>
  <c r="J58" i="20"/>
  <c r="K58" i="20" s="1"/>
  <c r="I58" i="20"/>
  <c r="G58" i="20"/>
  <c r="J57" i="20"/>
  <c r="C51" i="20"/>
  <c r="J43" i="20"/>
  <c r="J42" i="20"/>
  <c r="J41" i="20"/>
  <c r="J40" i="20"/>
  <c r="I39" i="20"/>
  <c r="H39" i="20"/>
  <c r="H44" i="20" s="1"/>
  <c r="J38" i="20"/>
  <c r="J37" i="20"/>
  <c r="J36" i="20"/>
  <c r="I21" i="20"/>
  <c r="J18" i="20" s="1"/>
  <c r="H21" i="20"/>
  <c r="G21" i="20"/>
  <c r="L20" i="20"/>
  <c r="K20" i="20"/>
  <c r="L19" i="20"/>
  <c r="K19" i="20"/>
  <c r="L18" i="20"/>
  <c r="K18" i="20"/>
  <c r="L17" i="20"/>
  <c r="K17" i="20"/>
  <c r="L16" i="20"/>
  <c r="K16" i="20"/>
  <c r="L15" i="20"/>
  <c r="K15" i="20"/>
  <c r="L14" i="20"/>
  <c r="K14" i="20"/>
  <c r="I4" i="20"/>
  <c r="C4" i="20"/>
  <c r="I3" i="20"/>
  <c r="C3" i="20"/>
  <c r="C97" i="19"/>
  <c r="K90" i="19"/>
  <c r="M89" i="19" s="1"/>
  <c r="J90" i="19"/>
  <c r="E90" i="19"/>
  <c r="F90" i="19" s="1"/>
  <c r="D90" i="19"/>
  <c r="L89" i="19"/>
  <c r="F89" i="19"/>
  <c r="L88" i="19"/>
  <c r="F88" i="19"/>
  <c r="L87" i="19"/>
  <c r="F87" i="19"/>
  <c r="L86" i="19"/>
  <c r="G86" i="19"/>
  <c r="F86" i="19"/>
  <c r="L85" i="19"/>
  <c r="F85" i="19"/>
  <c r="H77" i="19"/>
  <c r="G77" i="19"/>
  <c r="H76" i="19"/>
  <c r="G76" i="19"/>
  <c r="H75" i="19"/>
  <c r="G75" i="19"/>
  <c r="H74" i="19"/>
  <c r="G74" i="19"/>
  <c r="H73" i="19"/>
  <c r="G73" i="19"/>
  <c r="J63" i="19"/>
  <c r="I63" i="19"/>
  <c r="G63" i="19"/>
  <c r="J62" i="19"/>
  <c r="K62" i="19" s="1"/>
  <c r="I62" i="19"/>
  <c r="G62" i="19"/>
  <c r="J61" i="19"/>
  <c r="I61" i="19"/>
  <c r="G61" i="19"/>
  <c r="J60" i="19"/>
  <c r="K60" i="19" s="1"/>
  <c r="I60" i="19"/>
  <c r="G60" i="19"/>
  <c r="J59" i="19"/>
  <c r="I59" i="19"/>
  <c r="G59" i="19"/>
  <c r="J58" i="19"/>
  <c r="K58" i="19" s="1"/>
  <c r="I58" i="19"/>
  <c r="G58" i="19"/>
  <c r="J57" i="19"/>
  <c r="C51" i="19"/>
  <c r="J43" i="19"/>
  <c r="J42" i="19"/>
  <c r="J41" i="19"/>
  <c r="J40" i="19"/>
  <c r="I39" i="19"/>
  <c r="H39" i="19"/>
  <c r="H44" i="19" s="1"/>
  <c r="J38" i="19"/>
  <c r="J37" i="19"/>
  <c r="J36" i="19"/>
  <c r="I21" i="19"/>
  <c r="J18" i="19" s="1"/>
  <c r="H21" i="19"/>
  <c r="G21" i="19"/>
  <c r="L20" i="19"/>
  <c r="K20" i="19"/>
  <c r="L19" i="19"/>
  <c r="K19" i="19"/>
  <c r="L18" i="19"/>
  <c r="K18" i="19"/>
  <c r="L17" i="19"/>
  <c r="K17" i="19"/>
  <c r="L16" i="19"/>
  <c r="K16" i="19"/>
  <c r="L15" i="19"/>
  <c r="K15" i="19"/>
  <c r="L14" i="19"/>
  <c r="K14" i="19"/>
  <c r="I4" i="19"/>
  <c r="C4" i="19"/>
  <c r="I3" i="19"/>
  <c r="C3" i="19"/>
  <c r="C97" i="18"/>
  <c r="C67" i="18"/>
  <c r="C51" i="18"/>
  <c r="C30" i="18"/>
  <c r="C8" i="18"/>
  <c r="G78" i="21" l="1"/>
  <c r="G78" i="20"/>
  <c r="G78" i="19"/>
  <c r="G88" i="20"/>
  <c r="G87" i="20"/>
  <c r="G85" i="20"/>
  <c r="G89" i="20"/>
  <c r="G88" i="19"/>
  <c r="G87" i="19"/>
  <c r="G85" i="19"/>
  <c r="G89" i="19"/>
  <c r="K60" i="21"/>
  <c r="K61" i="20"/>
  <c r="C67" i="20"/>
  <c r="K60" i="20"/>
  <c r="K59" i="20"/>
  <c r="K63" i="20"/>
  <c r="C67" i="19"/>
  <c r="K61" i="19"/>
  <c r="K59" i="19"/>
  <c r="K63" i="19"/>
  <c r="J39" i="21"/>
  <c r="J39" i="20"/>
  <c r="J39" i="19"/>
  <c r="J17" i="21"/>
  <c r="J20" i="21"/>
  <c r="K21" i="21"/>
  <c r="J15" i="21"/>
  <c r="L21" i="21"/>
  <c r="L21" i="20"/>
  <c r="C8" i="20" s="1"/>
  <c r="J16" i="20"/>
  <c r="J19" i="20"/>
  <c r="J15" i="20"/>
  <c r="J17" i="20"/>
  <c r="J20" i="20"/>
  <c r="K21" i="20"/>
  <c r="J16" i="19"/>
  <c r="J19" i="19"/>
  <c r="J17" i="19"/>
  <c r="J20" i="19"/>
  <c r="K21" i="19"/>
  <c r="C8" i="19" s="1"/>
  <c r="J15" i="19"/>
  <c r="L21" i="19"/>
  <c r="H78" i="21"/>
  <c r="I44" i="21"/>
  <c r="I73" i="21"/>
  <c r="I74" i="21"/>
  <c r="I75" i="21"/>
  <c r="I76" i="21"/>
  <c r="I77" i="21"/>
  <c r="L90" i="21"/>
  <c r="J14" i="21"/>
  <c r="J21" i="21" s="1"/>
  <c r="M85" i="21"/>
  <c r="M86" i="21"/>
  <c r="M87" i="21"/>
  <c r="M88" i="21"/>
  <c r="H78" i="20"/>
  <c r="I44" i="20"/>
  <c r="I73" i="20"/>
  <c r="I74" i="20"/>
  <c r="I75" i="20"/>
  <c r="I76" i="20"/>
  <c r="I77" i="20"/>
  <c r="L90" i="20"/>
  <c r="J14" i="20"/>
  <c r="M85" i="20"/>
  <c r="M86" i="20"/>
  <c r="M87" i="20"/>
  <c r="M88" i="20"/>
  <c r="J77" i="19"/>
  <c r="J74" i="19"/>
  <c r="J76" i="19"/>
  <c r="H78" i="19"/>
  <c r="I44" i="19"/>
  <c r="I73" i="19"/>
  <c r="I74" i="19"/>
  <c r="I75" i="19"/>
  <c r="I76" i="19"/>
  <c r="I77" i="19"/>
  <c r="L90" i="19"/>
  <c r="J14" i="19"/>
  <c r="J21" i="19" s="1"/>
  <c r="M85" i="19"/>
  <c r="M86" i="19"/>
  <c r="M87" i="19"/>
  <c r="M88" i="19"/>
  <c r="L20" i="18"/>
  <c r="L19" i="18"/>
  <c r="L18" i="18"/>
  <c r="L17" i="18"/>
  <c r="L16" i="18"/>
  <c r="L15" i="18"/>
  <c r="L14" i="18"/>
  <c r="K20" i="18"/>
  <c r="K19" i="18"/>
  <c r="K18" i="18"/>
  <c r="K17" i="18"/>
  <c r="K16" i="18"/>
  <c r="K15" i="18"/>
  <c r="K14" i="18"/>
  <c r="I78" i="21" l="1"/>
  <c r="I78" i="20"/>
  <c r="I78" i="19"/>
  <c r="J73" i="21"/>
  <c r="J76" i="21"/>
  <c r="J74" i="21"/>
  <c r="J77" i="21"/>
  <c r="J76" i="20"/>
  <c r="J77" i="20"/>
  <c r="J75" i="20"/>
  <c r="J73" i="20"/>
  <c r="G90" i="20"/>
  <c r="J73" i="19"/>
  <c r="G90" i="19"/>
  <c r="C8" i="21"/>
  <c r="J21" i="20"/>
  <c r="M90" i="21"/>
  <c r="K43" i="21"/>
  <c r="K41" i="21"/>
  <c r="K39" i="21"/>
  <c r="K38" i="21"/>
  <c r="K36" i="21"/>
  <c r="J44" i="21"/>
  <c r="K42" i="21"/>
  <c r="K40" i="21"/>
  <c r="K37" i="21"/>
  <c r="J75" i="21"/>
  <c r="M90" i="20"/>
  <c r="K43" i="20"/>
  <c r="K41" i="20"/>
  <c r="K39" i="20"/>
  <c r="K38" i="20"/>
  <c r="K36" i="20"/>
  <c r="J44" i="20"/>
  <c r="K42" i="20"/>
  <c r="K40" i="20"/>
  <c r="K37" i="20"/>
  <c r="J74" i="20"/>
  <c r="M90" i="19"/>
  <c r="K43" i="19"/>
  <c r="K41" i="19"/>
  <c r="K39" i="19"/>
  <c r="K38" i="19"/>
  <c r="K36" i="19"/>
  <c r="J44" i="19"/>
  <c r="K42" i="19"/>
  <c r="K40" i="19"/>
  <c r="K37" i="19"/>
  <c r="J75" i="19"/>
  <c r="J78" i="19" s="1"/>
  <c r="E90" i="18"/>
  <c r="J78" i="20" l="1"/>
  <c r="J78" i="21"/>
  <c r="K44" i="21"/>
  <c r="C30" i="21"/>
  <c r="K44" i="20"/>
  <c r="C30" i="20"/>
  <c r="K44" i="19"/>
  <c r="C30" i="19"/>
  <c r="H77" i="18"/>
  <c r="G77" i="18"/>
  <c r="H76" i="18"/>
  <c r="G76" i="18"/>
  <c r="H75" i="18"/>
  <c r="G75" i="18"/>
  <c r="H74" i="18"/>
  <c r="G74" i="18"/>
  <c r="H73" i="18"/>
  <c r="K90" i="18"/>
  <c r="J90" i="18"/>
  <c r="D90" i="18" l="1"/>
  <c r="F89" i="18"/>
  <c r="F88" i="18"/>
  <c r="F87" i="18"/>
  <c r="F86" i="18"/>
  <c r="F85" i="18"/>
  <c r="L89" i="18"/>
  <c r="G21" i="18"/>
  <c r="J43" i="18"/>
  <c r="J42" i="18"/>
  <c r="J41" i="18"/>
  <c r="J40" i="18"/>
  <c r="J38" i="18"/>
  <c r="J37" i="18"/>
  <c r="J36" i="18"/>
  <c r="I39" i="18"/>
  <c r="I44" i="18" s="1"/>
  <c r="I4" i="18" l="1"/>
  <c r="I3" i="18"/>
  <c r="L88" i="18"/>
  <c r="L87" i="18"/>
  <c r="L86" i="18"/>
  <c r="L85" i="18"/>
  <c r="G73" i="18"/>
  <c r="G86" i="18"/>
  <c r="J62" i="18"/>
  <c r="I62" i="18"/>
  <c r="G62" i="18"/>
  <c r="C4" i="18"/>
  <c r="H39" i="18"/>
  <c r="C3" i="18"/>
  <c r="H21" i="18"/>
  <c r="G89" i="18"/>
  <c r="F90" i="18"/>
  <c r="J63" i="18"/>
  <c r="I63" i="18"/>
  <c r="G63" i="18"/>
  <c r="J61" i="18"/>
  <c r="I61" i="18"/>
  <c r="G61" i="18"/>
  <c r="J60" i="18"/>
  <c r="I60" i="18"/>
  <c r="G60" i="18"/>
  <c r="J59" i="18"/>
  <c r="I59" i="18"/>
  <c r="G59" i="18"/>
  <c r="J58" i="18"/>
  <c r="I58" i="18"/>
  <c r="G58" i="18"/>
  <c r="J57" i="18"/>
  <c r="K43" i="18"/>
  <c r="I21" i="18"/>
  <c r="L21" i="18" l="1"/>
  <c r="K21" i="18"/>
  <c r="I73" i="18"/>
  <c r="M86" i="18"/>
  <c r="M89" i="18"/>
  <c r="G87" i="18"/>
  <c r="I74" i="18"/>
  <c r="H44" i="18"/>
  <c r="J44" i="18" s="1"/>
  <c r="J39" i="18"/>
  <c r="I77" i="18"/>
  <c r="I75" i="18"/>
  <c r="I76" i="18"/>
  <c r="M85" i="18"/>
  <c r="M90" i="18" s="1"/>
  <c r="K39" i="18"/>
  <c r="G85" i="18"/>
  <c r="G88" i="18"/>
  <c r="H78" i="18"/>
  <c r="J76" i="18" s="1"/>
  <c r="M87" i="18"/>
  <c r="M88" i="18"/>
  <c r="G78" i="18"/>
  <c r="K62" i="18"/>
  <c r="K59" i="18"/>
  <c r="K58" i="18"/>
  <c r="K63" i="18"/>
  <c r="K40" i="18"/>
  <c r="K42" i="18"/>
  <c r="K37" i="18"/>
  <c r="K36" i="18"/>
  <c r="K38" i="18"/>
  <c r="K41" i="18"/>
  <c r="K61" i="18"/>
  <c r="L90" i="18"/>
  <c r="K60" i="18"/>
  <c r="J16" i="18"/>
  <c r="J14" i="18"/>
  <c r="J20" i="18"/>
  <c r="J18" i="18"/>
  <c r="J19" i="18"/>
  <c r="J15" i="18"/>
  <c r="J17" i="18"/>
  <c r="G90" i="18" l="1"/>
  <c r="K44" i="18"/>
  <c r="I78" i="18"/>
  <c r="J74" i="18"/>
  <c r="J77" i="18"/>
  <c r="J73" i="18"/>
  <c r="J75" i="18"/>
  <c r="J21" i="18"/>
  <c r="J78" i="18" l="1"/>
</calcChain>
</file>

<file path=xl/sharedStrings.xml><?xml version="1.0" encoding="utf-8"?>
<sst xmlns="http://schemas.openxmlformats.org/spreadsheetml/2006/main" count="511" uniqueCount="100">
  <si>
    <t>Índice</t>
  </si>
  <si>
    <t>Oriente</t>
  </si>
  <si>
    <t>Amazonas</t>
  </si>
  <si>
    <t>Loreto</t>
  </si>
  <si>
    <t>San Martín</t>
  </si>
  <si>
    <t>Ucayali</t>
  </si>
  <si>
    <t>Total</t>
  </si>
  <si>
    <t>"Créditos directos a las micro y pequeñas empresas - 2017"</t>
  </si>
  <si>
    <t>Información ampliada del Reporte Regional de la Macro Región Oriente - Edición N° 291</t>
  </si>
  <si>
    <t>1. Créditos Totales por Tipo de Empresa del Sistema Financiero</t>
  </si>
  <si>
    <t>(Millones de S/)</t>
  </si>
  <si>
    <t>Var. Prom anual%</t>
  </si>
  <si>
    <t>Banca Múltiple</t>
  </si>
  <si>
    <t>Empresas
 Financieras</t>
  </si>
  <si>
    <t>Cajas 
Municipales</t>
  </si>
  <si>
    <t>Cajas Rurales de Ahorro y Crédito</t>
  </si>
  <si>
    <t>Edpymes</t>
  </si>
  <si>
    <t>Fuente: SBS                                                                                                 Elaboración: CIE-PERUCÁMARAS</t>
  </si>
  <si>
    <t>1/ No considera los créditos a las demás empresas del Sistema Financiero.</t>
  </si>
  <si>
    <t>2/ Sólo considera los créditos de consumo e hipotecario.</t>
  </si>
  <si>
    <t>2. Créditos Directos por Tipo de Crédito</t>
  </si>
  <si>
    <t>Tipo de Crédito</t>
  </si>
  <si>
    <t>Var. %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</si>
  <si>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</si>
  <si>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</si>
  <si>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</si>
  <si>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</si>
  <si>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</si>
  <si>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</si>
  <si>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</si>
  <si>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Total Créditos Directos</t>
  </si>
  <si>
    <t>3. Evolución del Crédito directo a Pequeñas y Microempresas.</t>
  </si>
  <si>
    <t>Pequeñas emp.</t>
  </si>
  <si>
    <t>PyMes</t>
  </si>
  <si>
    <t xml:space="preserve">  - </t>
  </si>
  <si>
    <t>Fuente: SBS                                                                                                                          Elaboración: CIE-PERUCÁMARAS</t>
  </si>
  <si>
    <t>Créditos Directos a Pequeñas Emp. por Tipo de Empresa del Sistema Financiero</t>
  </si>
  <si>
    <t>Créditos Directos a Microempresas por Tipo de Empresa del Sistema Financiero</t>
  </si>
  <si>
    <t>Emp. Del SF</t>
  </si>
  <si>
    <t>Emp. Financieras</t>
  </si>
  <si>
    <t>CMAC</t>
  </si>
  <si>
    <t>CRAC</t>
  </si>
  <si>
    <t>Fuente: SBS                                                                  Elaboración: CIE-PERUCÁMARAS</t>
  </si>
  <si>
    <t>Tasa de morosidad por Tipo de empresa del Sistema Financiero</t>
  </si>
  <si>
    <t>(%)</t>
  </si>
  <si>
    <t>B. de la Nación</t>
  </si>
  <si>
    <t>Agrobanco</t>
  </si>
  <si>
    <t>Fuente: SBS                                                                                                                                                                                Elaboración: CIE-PERUCÁMARAS</t>
  </si>
  <si>
    <t>4. Morosidad por Tipo de Empresa del Sistema Financiero</t>
  </si>
  <si>
    <t>Créditos Totales por Empresa del Sistema Financiero, Dic 2011 - 2017</t>
  </si>
  <si>
    <t>Part. 2017</t>
  </si>
  <si>
    <t>Var% 17/16</t>
  </si>
  <si>
    <t xml:space="preserve">        Tipo de Empresa</t>
  </si>
  <si>
    <t>Fuente: SBS                                                                                                                                                    Elaboración: CIE-PERUCÁMARAS</t>
  </si>
  <si>
    <t>Créditos Directos del Sistema Financiero por Tipo de Crédito, Dic 2017</t>
  </si>
  <si>
    <t>Dic</t>
  </si>
  <si>
    <t>Créditos Directos del Sistema Financiero a Pequeñas y Microempresas, Diciembre  2011 - 2017</t>
  </si>
  <si>
    <t>(Millones de S/  de Dic-16 a Dic-17)</t>
  </si>
  <si>
    <t>Part. % 2017</t>
  </si>
  <si>
    <t>Créditos Directos a PyMes por Tipo de Empresa del Sistema Financiero</t>
  </si>
  <si>
    <r>
      <t xml:space="preserve">Agrobanco </t>
    </r>
    <r>
      <rPr>
        <vertAlign val="superscript"/>
        <sz val="8"/>
        <rFont val="Arial Narrow"/>
        <family val="2"/>
      </rPr>
      <t>1/</t>
    </r>
    <r>
      <rPr>
        <vertAlign val="superscript"/>
        <sz val="9"/>
        <rFont val="Arial Narrow"/>
        <family val="2"/>
      </rPr>
      <t xml:space="preserve"> </t>
    </r>
  </si>
  <si>
    <r>
      <t xml:space="preserve">Nación </t>
    </r>
    <r>
      <rPr>
        <vertAlign val="superscript"/>
        <sz val="8"/>
        <rFont val="Arial Narrow"/>
        <family val="2"/>
      </rPr>
      <t>2/</t>
    </r>
    <r>
      <rPr>
        <vertAlign val="superscript"/>
        <sz val="9"/>
        <rFont val="Arial Narrow"/>
        <family val="2"/>
      </rPr>
      <t xml:space="preserve"> </t>
    </r>
  </si>
  <si>
    <t>1. Créditos Directos a la Macro Región por Tipo de Crédito</t>
  </si>
  <si>
    <t>Var. % Anual</t>
  </si>
  <si>
    <t>Región</t>
  </si>
  <si>
    <t>Fuente: SBS                                                                    Elaboración: CIE-PERUCÁMARAS</t>
  </si>
  <si>
    <t>2. Créditos Directos a las Mypes</t>
  </si>
  <si>
    <t>Part. % en la Macro Región</t>
  </si>
  <si>
    <t>Par. % Total de cada Región</t>
  </si>
  <si>
    <t>Fuente: SBS                                                                                               Elaboración: CIE-PERUCÁMARAS</t>
  </si>
  <si>
    <t>(Millones S/)</t>
  </si>
  <si>
    <t>Empresa</t>
  </si>
  <si>
    <t>Pequeña Empresa</t>
  </si>
  <si>
    <t>Microempresa</t>
  </si>
  <si>
    <t>Mypes</t>
  </si>
  <si>
    <t>Part. %</t>
  </si>
  <si>
    <t>Totales</t>
  </si>
  <si>
    <t>Fuente: SBS                                                                                                                                                                                                             Elaboración: CIE-PERUCÁMARAS</t>
  </si>
  <si>
    <t>Mypes (Millones de S/)</t>
  </si>
  <si>
    <t>3. Tasa de Morosidad por Tipo de Empresa del Sistema Financiero</t>
  </si>
  <si>
    <t>Macro Región Oriente: Créditos Directos por Tipo de Crédito, anualizado diciembre  2016-2017</t>
  </si>
  <si>
    <t>Macro Región Oriente: Créditos Directos por Regiones, anualizado diciembre 2016 - 2017</t>
  </si>
  <si>
    <t>Macro Región Oriente: Créditos Directos a las Mypes por Regiones, dic 2016  2017</t>
  </si>
  <si>
    <t>Macro Región Oriente: Créditos Directos a las Mypes por Tipo de empresa del Sistema Financiero, dic - 2017</t>
  </si>
  <si>
    <t>Macro Región Oriente: Créditos Directos a las Mypes, anualizado diciembre 2016 - 2017</t>
  </si>
  <si>
    <t>Macro Región Oriente: Tasa de morosidad por Tipo de empresa del Sistema Financiero, dic 2012-2017</t>
  </si>
  <si>
    <t>En la macro región oriente los créditos directos ascendieron a S/ 5,983.3 millones al 31 de diciembre del 2017, aumentando 5,9% respecto al mismo mes del año anterior. Por tipo de  crédito se resalta que esta macro región está liderada por los Créditos a las Pequeñas y Microempresas (PyMes) es decir el  31,6% del total.</t>
  </si>
  <si>
    <t>La región que cuenta con mayor  crédito directo es San Martín que representa el 38% del total de créditos directos, seguido de Loreto que representa el 29,8% del total, Ucayalo con una representación del 24,4% y Amazonas con solo el 7,9%.</t>
  </si>
  <si>
    <t>Los créditos directos a las Pequeñas y Microempresas en esta macro región ascendieron a S/ 1,891 millones equivalente al 31,6% del total de créditos directos</t>
  </si>
  <si>
    <t>La Banca Multiple lidera la cartera de créditos directos a las mypes en esta macro región por S/ 899.4  millones equivalente al 47,6% de los créditos a estas empresas registrando una reducción de 1,3%  le siguen las Cajas Municipales de Ahorro y Crédito (CMAC) que colocaron S/ 781.1 millones equivalente al 41,3% del crédito a las Mypes registrando un aumento del 14,4%</t>
  </si>
  <si>
    <t>En tanto los créditos a las Mypes vienen creciendo a 3,5% promedio anual desde el año 2012 en esta macro región</t>
  </si>
  <si>
    <t>La tasa de morosidad registrada al 31 de diciembre del 2017 en la macro región oriente asciende a 10,6% del Crédito Total, mostrando un aumento constante desde el año 2012 que era de 4,7%. Cabe destacar que en estos últimos 5 años la morosidad en la Banca Múltiple pasó de 4,4% a 10,5%, mientras que la morosidad en las Cajas Municipales de Ahorro y Crédito (CMAC) es de  6,7%.</t>
  </si>
  <si>
    <t>Emp. Medianas</t>
  </si>
  <si>
    <t>dic</t>
  </si>
  <si>
    <t>Lunes, 21 de mayo de 2018</t>
  </si>
  <si>
    <t>Macro Región Oriente: Créditos directos a las mypes - 2017</t>
  </si>
  <si>
    <t>Amazonas: Créditos directos a las mypes - 2017</t>
  </si>
  <si>
    <t>Loreto: Créditos directos a las mypes - 2017</t>
  </si>
  <si>
    <t>San Martín: Créditos directos a las mypes - 2017</t>
  </si>
  <si>
    <t>Ucayali: Créditos directos a las mypes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</si>
</sst>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#,##0.0_);\(#,##0.0\)"/>
    <numFmt numFmtId="173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vertAlign val="superscript"/>
      <sz val="9"/>
      <name val="Arial Narrow"/>
      <family val="2"/>
    </font>
    <font>
      <i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 tint="-0.499984740745262"/>
      <name val="Arial Narrow"/>
      <family val="2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9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3" fillId="2" borderId="0" xfId="2" applyFill="1"/>
    <xf numFmtId="0" fontId="10" fillId="2" borderId="0" xfId="0" applyFont="1" applyFill="1"/>
    <xf numFmtId="0" fontId="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Alignment="1">
      <alignment vertical="center"/>
    </xf>
    <xf numFmtId="0" fontId="0" fillId="2" borderId="0" xfId="0" applyFill="1" applyAlignment="1"/>
    <xf numFmtId="0" fontId="2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/>
    <xf numFmtId="0" fontId="10" fillId="2" borderId="0" xfId="0" applyFont="1" applyFill="1" applyAlignment="1"/>
    <xf numFmtId="0" fontId="10" fillId="2" borderId="6" xfId="0" applyFont="1" applyFill="1" applyBorder="1" applyAlignment="1"/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/>
    <xf numFmtId="0" fontId="10" fillId="2" borderId="3" xfId="0" applyFont="1" applyFill="1" applyBorder="1"/>
    <xf numFmtId="0" fontId="7" fillId="2" borderId="0" xfId="0" applyFont="1" applyFill="1" applyBorder="1" applyAlignment="1"/>
    <xf numFmtId="164" fontId="12" fillId="2" borderId="0" xfId="0" applyNumberFormat="1" applyFont="1" applyFill="1" applyBorder="1" applyAlignment="1">
      <alignment horizontal="left"/>
    </xf>
    <xf numFmtId="0" fontId="20" fillId="2" borderId="0" xfId="0" applyFont="1" applyFill="1" applyBorder="1" applyAlignment="1">
      <alignment vertical="top"/>
    </xf>
    <xf numFmtId="9" fontId="10" fillId="2" borderId="0" xfId="1" applyNumberFormat="1" applyFont="1" applyFill="1" applyBorder="1"/>
    <xf numFmtId="9" fontId="10" fillId="2" borderId="0" xfId="1" applyFont="1" applyFill="1" applyBorder="1"/>
    <xf numFmtId="0" fontId="12" fillId="2" borderId="4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/>
    <xf numFmtId="0" fontId="13" fillId="2" borderId="1" xfId="0" applyFont="1" applyFill="1" applyBorder="1" applyAlignment="1"/>
    <xf numFmtId="0" fontId="13" fillId="2" borderId="5" xfId="0" applyFont="1" applyFill="1" applyBorder="1" applyAlignment="1"/>
    <xf numFmtId="0" fontId="10" fillId="2" borderId="9" xfId="0" applyFont="1" applyFill="1" applyBorder="1" applyAlignment="1"/>
    <xf numFmtId="0" fontId="10" fillId="2" borderId="3" xfId="0" applyFont="1" applyFill="1" applyBorder="1" applyAlignment="1"/>
    <xf numFmtId="0" fontId="10" fillId="2" borderId="10" xfId="0" applyFont="1" applyFill="1" applyBorder="1" applyAlignment="1"/>
    <xf numFmtId="0" fontId="10" fillId="2" borderId="15" xfId="0" applyFont="1" applyFill="1" applyBorder="1"/>
    <xf numFmtId="0" fontId="25" fillId="2" borderId="8" xfId="0" applyFont="1" applyFill="1" applyBorder="1" applyAlignment="1">
      <alignment vertical="center"/>
    </xf>
    <xf numFmtId="0" fontId="7" fillId="2" borderId="15" xfId="0" applyFont="1" applyFill="1" applyBorder="1"/>
    <xf numFmtId="165" fontId="26" fillId="2" borderId="7" xfId="0" applyNumberFormat="1" applyFont="1" applyFill="1" applyBorder="1" applyAlignment="1">
      <alignment vertical="center"/>
    </xf>
    <xf numFmtId="164" fontId="26" fillId="2" borderId="7" xfId="1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top"/>
    </xf>
    <xf numFmtId="0" fontId="10" fillId="2" borderId="4" xfId="0" applyFont="1" applyFill="1" applyBorder="1" applyAlignment="1"/>
    <xf numFmtId="0" fontId="10" fillId="2" borderId="1" xfId="0" applyFont="1" applyFill="1" applyBorder="1" applyAlignment="1"/>
    <xf numFmtId="0" fontId="10" fillId="2" borderId="5" xfId="0" applyFont="1" applyFill="1" applyBorder="1" applyAlignment="1"/>
    <xf numFmtId="0" fontId="18" fillId="2" borderId="0" xfId="0" applyFont="1" applyFill="1" applyBorder="1" applyAlignment="1">
      <alignment horizontal="center"/>
    </xf>
    <xf numFmtId="165" fontId="18" fillId="2" borderId="0" xfId="0" applyNumberFormat="1" applyFont="1" applyFill="1" applyBorder="1"/>
    <xf numFmtId="164" fontId="18" fillId="2" borderId="0" xfId="0" applyNumberFormat="1" applyFont="1" applyFill="1" applyBorder="1"/>
    <xf numFmtId="0" fontId="10" fillId="5" borderId="15" xfId="0" applyFont="1" applyFill="1" applyBorder="1"/>
    <xf numFmtId="17" fontId="14" fillId="4" borderId="15" xfId="0" applyNumberFormat="1" applyFont="1" applyFill="1" applyBorder="1" applyAlignment="1">
      <alignment horizontal="center" vertical="center"/>
    </xf>
    <xf numFmtId="17" fontId="14" fillId="4" borderId="7" xfId="0" applyNumberFormat="1" applyFont="1" applyFill="1" applyBorder="1" applyAlignment="1">
      <alignment horizontal="center" vertical="center"/>
    </xf>
    <xf numFmtId="17" fontId="27" fillId="4" borderId="7" xfId="0" applyNumberFormat="1" applyFont="1" applyFill="1" applyBorder="1" applyAlignment="1">
      <alignment horizontal="center" vertical="center"/>
    </xf>
    <xf numFmtId="17" fontId="28" fillId="4" borderId="7" xfId="0" applyNumberFormat="1" applyFont="1" applyFill="1" applyBorder="1" applyAlignment="1">
      <alignment horizontal="center" vertical="center"/>
    </xf>
    <xf numFmtId="0" fontId="29" fillId="2" borderId="7" xfId="0" applyFont="1" applyFill="1" applyBorder="1"/>
    <xf numFmtId="0" fontId="15" fillId="2" borderId="7" xfId="0" applyFont="1" applyFill="1" applyBorder="1" applyAlignment="1">
      <alignment vertical="center"/>
    </xf>
    <xf numFmtId="17" fontId="27" fillId="4" borderId="13" xfId="0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/>
    </xf>
    <xf numFmtId="164" fontId="30" fillId="2" borderId="13" xfId="1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left"/>
    </xf>
    <xf numFmtId="165" fontId="24" fillId="2" borderId="13" xfId="0" applyNumberFormat="1" applyFont="1" applyFill="1" applyBorder="1" applyAlignment="1">
      <alignment vertical="center"/>
    </xf>
    <xf numFmtId="165" fontId="24" fillId="2" borderId="12" xfId="0" applyNumberFormat="1" applyFont="1" applyFill="1" applyBorder="1" applyAlignment="1">
      <alignment vertical="center"/>
    </xf>
    <xf numFmtId="164" fontId="24" fillId="2" borderId="13" xfId="1" applyNumberFormat="1" applyFont="1" applyFill="1" applyBorder="1" applyAlignment="1">
      <alignment vertical="center"/>
    </xf>
    <xf numFmtId="164" fontId="24" fillId="2" borderId="13" xfId="1" applyNumberFormat="1" applyFont="1" applyFill="1" applyBorder="1" applyAlignment="1">
      <alignment horizontal="right" vertical="center"/>
    </xf>
    <xf numFmtId="172" fontId="21" fillId="6" borderId="3" xfId="30" applyNumberFormat="1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vertical="center"/>
    </xf>
    <xf numFmtId="164" fontId="24" fillId="2" borderId="7" xfId="1" applyNumberFormat="1" applyFont="1" applyFill="1" applyBorder="1" applyAlignment="1">
      <alignment vertical="center"/>
    </xf>
    <xf numFmtId="164" fontId="24" fillId="5" borderId="7" xfId="1" applyNumberFormat="1" applyFont="1" applyFill="1" applyBorder="1" applyAlignment="1">
      <alignment vertical="center"/>
    </xf>
    <xf numFmtId="164" fontId="24" fillId="2" borderId="13" xfId="1" applyNumberFormat="1" applyFont="1" applyFill="1" applyBorder="1" applyAlignment="1">
      <alignment horizontal="center" vertical="center"/>
    </xf>
    <xf numFmtId="165" fontId="24" fillId="2" borderId="15" xfId="0" applyNumberFormat="1" applyFont="1" applyFill="1" applyBorder="1" applyAlignment="1">
      <alignment vertical="center"/>
    </xf>
    <xf numFmtId="165" fontId="24" fillId="2" borderId="7" xfId="0" applyNumberFormat="1" applyFont="1" applyFill="1" applyBorder="1" applyAlignment="1">
      <alignment vertical="center"/>
    </xf>
    <xf numFmtId="165" fontId="24" fillId="5" borderId="7" xfId="0" applyNumberFormat="1" applyFont="1" applyFill="1" applyBorder="1" applyAlignment="1">
      <alignment vertical="center"/>
    </xf>
    <xf numFmtId="0" fontId="29" fillId="5" borderId="8" xfId="0" applyFont="1" applyFill="1" applyBorder="1" applyAlignment="1">
      <alignment vertical="center"/>
    </xf>
    <xf numFmtId="0" fontId="34" fillId="5" borderId="15" xfId="0" applyFont="1" applyFill="1" applyBorder="1"/>
    <xf numFmtId="165" fontId="26" fillId="5" borderId="7" xfId="0" applyNumberFormat="1" applyFont="1" applyFill="1" applyBorder="1" applyAlignment="1">
      <alignment vertical="center"/>
    </xf>
    <xf numFmtId="164" fontId="26" fillId="5" borderId="7" xfId="1" applyNumberFormat="1" applyFont="1" applyFill="1" applyBorder="1" applyAlignment="1">
      <alignment vertical="center"/>
    </xf>
    <xf numFmtId="0" fontId="25" fillId="2" borderId="17" xfId="0" applyFont="1" applyFill="1" applyBorder="1" applyAlignment="1">
      <alignment vertical="center"/>
    </xf>
    <xf numFmtId="0" fontId="7" fillId="2" borderId="12" xfId="0" applyFont="1" applyFill="1" applyBorder="1"/>
    <xf numFmtId="0" fontId="29" fillId="2" borderId="17" xfId="0" applyFont="1" applyFill="1" applyBorder="1"/>
    <xf numFmtId="0" fontId="15" fillId="2" borderId="12" xfId="0" applyFont="1" applyFill="1" applyBorder="1" applyAlignment="1">
      <alignment vertical="center"/>
    </xf>
    <xf numFmtId="165" fontId="26" fillId="2" borderId="13" xfId="0" applyNumberFormat="1" applyFont="1" applyFill="1" applyBorder="1" applyAlignment="1">
      <alignment vertical="center"/>
    </xf>
    <xf numFmtId="164" fontId="26" fillId="2" borderId="13" xfId="1" applyNumberFormat="1" applyFont="1" applyFill="1" applyBorder="1" applyAlignment="1">
      <alignment horizontal="right" vertical="center"/>
    </xf>
    <xf numFmtId="164" fontId="20" fillId="2" borderId="13" xfId="1" applyNumberFormat="1" applyFont="1" applyFill="1" applyBorder="1" applyAlignment="1">
      <alignment horizontal="right" vertical="center"/>
    </xf>
    <xf numFmtId="164" fontId="10" fillId="2" borderId="0" xfId="1" applyNumberFormat="1" applyFont="1" applyFill="1" applyBorder="1"/>
    <xf numFmtId="0" fontId="20" fillId="2" borderId="0" xfId="0" applyFont="1" applyFill="1" applyBorder="1" applyAlignment="1">
      <alignment horizontal="left" vertical="center"/>
    </xf>
    <xf numFmtId="173" fontId="35" fillId="2" borderId="0" xfId="0" applyNumberFormat="1" applyFont="1" applyFill="1" applyBorder="1"/>
    <xf numFmtId="164" fontId="10" fillId="2" borderId="0" xfId="0" applyNumberFormat="1" applyFont="1" applyFill="1" applyBorder="1"/>
    <xf numFmtId="0" fontId="7" fillId="2" borderId="4" xfId="0" applyFont="1" applyFill="1" applyBorder="1"/>
    <xf numFmtId="0" fontId="7" fillId="2" borderId="1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2" xfId="0" applyFont="1" applyFill="1" applyBorder="1"/>
    <xf numFmtId="0" fontId="7" fillId="2" borderId="9" xfId="0" applyFont="1" applyFill="1" applyBorder="1"/>
    <xf numFmtId="0" fontId="20" fillId="2" borderId="3" xfId="0" applyFont="1" applyFill="1" applyBorder="1" applyAlignment="1">
      <alignment horizontal="left" vertical="center"/>
    </xf>
    <xf numFmtId="0" fontId="7" fillId="2" borderId="10" xfId="0" applyFont="1" applyFill="1" applyBorder="1"/>
    <xf numFmtId="17" fontId="14" fillId="4" borderId="13" xfId="0" applyNumberFormat="1" applyFont="1" applyFill="1" applyBorder="1" applyAlignment="1">
      <alignment horizontal="center" vertical="center"/>
    </xf>
    <xf numFmtId="17" fontId="28" fillId="4" borderId="13" xfId="0" applyNumberFormat="1" applyFont="1" applyFill="1" applyBorder="1" applyAlignment="1">
      <alignment horizontal="center" vertical="center"/>
    </xf>
    <xf numFmtId="17" fontId="27" fillId="4" borderId="18" xfId="0" applyNumberFormat="1" applyFont="1" applyFill="1" applyBorder="1" applyAlignment="1">
      <alignment horizontal="center" vertical="center"/>
    </xf>
    <xf numFmtId="17" fontId="14" fillId="4" borderId="18" xfId="0" applyNumberFormat="1" applyFont="1" applyFill="1" applyBorder="1" applyAlignment="1">
      <alignment horizontal="center" vertical="center"/>
    </xf>
    <xf numFmtId="17" fontId="28" fillId="4" borderId="18" xfId="0" applyNumberFormat="1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vertical="center"/>
    </xf>
    <xf numFmtId="165" fontId="26" fillId="3" borderId="7" xfId="0" applyNumberFormat="1" applyFont="1" applyFill="1" applyBorder="1" applyAlignment="1">
      <alignment vertical="center"/>
    </xf>
    <xf numFmtId="164" fontId="26" fillId="3" borderId="7" xfId="1" applyNumberFormat="1" applyFont="1" applyFill="1" applyBorder="1" applyAlignment="1">
      <alignment horizontal="right" vertical="center"/>
    </xf>
    <xf numFmtId="164" fontId="26" fillId="3" borderId="7" xfId="1" applyNumberFormat="1" applyFont="1" applyFill="1" applyBorder="1" applyAlignment="1">
      <alignment vertical="center"/>
    </xf>
    <xf numFmtId="164" fontId="24" fillId="2" borderId="7" xfId="1" applyNumberFormat="1" applyFont="1" applyFill="1" applyBorder="1" applyAlignment="1">
      <alignment horizontal="right" vertical="center"/>
    </xf>
    <xf numFmtId="0" fontId="25" fillId="2" borderId="7" xfId="0" applyFont="1" applyFill="1" applyBorder="1" applyAlignment="1">
      <alignment vertical="center"/>
    </xf>
    <xf numFmtId="0" fontId="7" fillId="2" borderId="3" xfId="0" applyFont="1" applyFill="1" applyBorder="1"/>
    <xf numFmtId="17" fontId="27" fillId="4" borderId="18" xfId="0" applyNumberFormat="1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vertical="center"/>
    </xf>
    <xf numFmtId="165" fontId="26" fillId="3" borderId="13" xfId="0" applyNumberFormat="1" applyFont="1" applyFill="1" applyBorder="1" applyAlignment="1">
      <alignment vertical="center"/>
    </xf>
    <xf numFmtId="164" fontId="26" fillId="3" borderId="13" xfId="1" applyNumberFormat="1" applyFont="1" applyFill="1" applyBorder="1" applyAlignment="1">
      <alignment horizontal="right" vertical="center"/>
    </xf>
    <xf numFmtId="164" fontId="26" fillId="3" borderId="13" xfId="1" applyNumberFormat="1" applyFont="1" applyFill="1" applyBorder="1" applyAlignment="1">
      <alignment vertical="center"/>
    </xf>
    <xf numFmtId="17" fontId="27" fillId="4" borderId="13" xfId="0" applyNumberFormat="1" applyFont="1" applyFill="1" applyBorder="1" applyAlignment="1">
      <alignment horizontal="left" vertical="center"/>
    </xf>
    <xf numFmtId="164" fontId="2" fillId="2" borderId="0" xfId="1" applyNumberFormat="1" applyFont="1" applyFill="1" applyBorder="1"/>
    <xf numFmtId="164" fontId="2" fillId="2" borderId="0" xfId="0" applyNumberFormat="1" applyFont="1" applyFill="1" applyBorder="1"/>
    <xf numFmtId="0" fontId="36" fillId="2" borderId="0" xfId="0" applyFont="1" applyFill="1"/>
    <xf numFmtId="0" fontId="37" fillId="2" borderId="0" xfId="0" applyFont="1" applyFill="1"/>
    <xf numFmtId="165" fontId="37" fillId="2" borderId="0" xfId="0" applyNumberFormat="1" applyFont="1" applyFill="1"/>
    <xf numFmtId="0" fontId="37" fillId="2" borderId="0" xfId="0" applyNumberFormat="1" applyFont="1" applyFill="1"/>
    <xf numFmtId="165" fontId="36" fillId="2" borderId="0" xfId="0" applyNumberFormat="1" applyFont="1" applyFill="1"/>
    <xf numFmtId="164" fontId="38" fillId="2" borderId="13" xfId="1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center"/>
    </xf>
    <xf numFmtId="0" fontId="29" fillId="2" borderId="11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39" fillId="3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illares_01-25 Bcos Ene-2002 2" xfId="30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>
                <a:effectLst/>
              </a:rPr>
              <a:t>Macro Región Oriente: Créditos Directos, 2017* </a:t>
            </a:r>
            <a:endParaRPr lang="es-PE" sz="1100">
              <a:effectLst/>
            </a:endParaRPr>
          </a:p>
          <a:p>
            <a:pPr>
              <a:defRPr sz="1100"/>
            </a:pPr>
            <a:r>
              <a:rPr lang="en-US" sz="1100" b="0" i="0" baseline="0">
                <a:effectLst/>
              </a:rPr>
              <a:t>(Millones de S/ y %)</a:t>
            </a:r>
            <a:endParaRPr lang="es-PE" sz="1100"/>
          </a:p>
        </c:rich>
      </c:tx>
      <c:layout>
        <c:manualLayout>
          <c:xMode val="edge"/>
          <c:yMode val="edge"/>
          <c:x val="0.25108592592592593"/>
          <c:y val="1.32291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61685185185184"/>
          <c:y val="0.2557638888888889"/>
          <c:w val="0.31225925925925924"/>
          <c:h val="0.585486111111111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/>
              </a:solidFill>
            </c:spPr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0"/>
              <c:layout>
                <c:manualLayout>
                  <c:x val="2.9467037037037038E-2"/>
                  <c:y val="4.2897222222222225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5.6648888888888888E-2"/>
                  <c:y val="-4.5524652777777778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2.2124814814814816E-2"/>
                  <c:y val="0.10787743055555564"/>
                </c:manualLayout>
              </c:layout>
              <c:spPr/>
              <c:txPr>
                <a:bodyPr/>
                <a:lstStyle/>
                <a:p>
                  <a:pPr>
                    <a:defRPr sz="75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2139814814814814"/>
                  <c:y val="9.7908680555555599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5.6497129629629626E-2"/>
                  <c:y val="2.2163194444444444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7.368740740740741E-2"/>
                  <c:y val="3.550972222222222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'2. Oriente'!$S$14:$S$19</c:f>
              <c:strCache>
                <c:ptCount val="6"/>
                <c:pt idx="0">
                  <c:v>PyMes</c:v>
                </c:pt>
                <c:pt idx="1">
                  <c:v>Consumo</c:v>
                </c:pt>
                <c:pt idx="2">
                  <c:v>Emp. Medianas</c:v>
                </c:pt>
                <c:pt idx="3">
                  <c:v>Hipotecario</c:v>
                </c:pt>
                <c:pt idx="4">
                  <c:v>Grandes empresas</c:v>
                </c:pt>
                <c:pt idx="5">
                  <c:v>Corporativo</c:v>
                </c:pt>
              </c:strCache>
            </c:strRef>
          </c:cat>
          <c:val>
            <c:numRef>
              <c:f>'2. Oriente'!$T$14:$T$19</c:f>
              <c:numCache>
                <c:formatCode>#,##0.0</c:formatCode>
                <c:ptCount val="6"/>
                <c:pt idx="0">
                  <c:v>1890.9961532099996</c:v>
                </c:pt>
                <c:pt idx="1">
                  <c:v>1703.14366137</c:v>
                </c:pt>
                <c:pt idx="2">
                  <c:v>1571.7144632099998</c:v>
                </c:pt>
                <c:pt idx="3">
                  <c:v>461.98535922999997</c:v>
                </c:pt>
                <c:pt idx="4">
                  <c:v>329.95813148000002</c:v>
                </c:pt>
                <c:pt idx="5">
                  <c:v>25.472884660000002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750" b="0">
                <a:solidFill>
                  <a:srgbClr val="C00000"/>
                </a:solidFill>
              </a:defRPr>
            </a:pPr>
            <a:endParaRPr lang="es-PE"/>
          </a:p>
        </c:txPr>
      </c:legendEntry>
      <c:legendEntry>
        <c:idx val="2"/>
        <c:txPr>
          <a:bodyPr/>
          <a:lstStyle/>
          <a:p>
            <a:pPr>
              <a:defRPr sz="750" b="0">
                <a:solidFill>
                  <a:sysClr val="windowText" lastClr="000000"/>
                </a:solidFill>
              </a:defRPr>
            </a:pPr>
            <a:endParaRPr lang="es-PE"/>
          </a:p>
        </c:txPr>
      </c:legendEntry>
      <c:layout>
        <c:manualLayout>
          <c:xMode val="edge"/>
          <c:yMode val="edge"/>
          <c:x val="0.7297961111111112"/>
          <c:y val="0.29631319444444443"/>
          <c:w val="0.18318537037037036"/>
          <c:h val="0.51320694444444448"/>
        </c:manualLayout>
      </c:layout>
      <c:overlay val="0"/>
      <c:txPr>
        <a:bodyPr/>
        <a:lstStyle/>
        <a:p>
          <a:pPr>
            <a:defRPr sz="750" b="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Macro Región Oriente: Créditos Directos *</a:t>
            </a:r>
          </a:p>
          <a:p>
            <a:pPr>
              <a:defRPr sz="1100"/>
            </a:pPr>
            <a:r>
              <a:rPr lang="es-PE" sz="1100" b="0"/>
              <a:t>(En Millones de S/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47944444444445"/>
          <c:y val="0.20660902777777779"/>
          <c:w val="0.78224888888888888"/>
          <c:h val="0.60928611111111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Oriente'!$S$32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55555555555555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0555555555555554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Oriente'!$R$33:$R$36</c:f>
              <c:strCache>
                <c:ptCount val="4"/>
                <c:pt idx="0">
                  <c:v>San Martín</c:v>
                </c:pt>
                <c:pt idx="1">
                  <c:v>Loreto</c:v>
                </c:pt>
                <c:pt idx="2">
                  <c:v>Ucayali</c:v>
                </c:pt>
                <c:pt idx="3">
                  <c:v>Amazonas</c:v>
                </c:pt>
              </c:strCache>
            </c:strRef>
          </c:cat>
          <c:val>
            <c:numRef>
              <c:f>'2. Oriente'!$S$33:$S$36</c:f>
              <c:numCache>
                <c:formatCode>#,##0.0</c:formatCode>
                <c:ptCount val="4"/>
                <c:pt idx="0">
                  <c:v>2059.22396235</c:v>
                </c:pt>
                <c:pt idx="1">
                  <c:v>1826.65568699</c:v>
                </c:pt>
                <c:pt idx="2">
                  <c:v>1382.25864559</c:v>
                </c:pt>
                <c:pt idx="3">
                  <c:v>379.13463302999986</c:v>
                </c:pt>
              </c:numCache>
            </c:numRef>
          </c:val>
        </c:ser>
        <c:ser>
          <c:idx val="1"/>
          <c:order val="1"/>
          <c:tx>
            <c:strRef>
              <c:f>'2. Oriente'!$T$32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1"/>
              <c:layout>
                <c:manualLayout>
                  <c:x val="1.17592592592592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Oriente'!$R$33:$R$36</c:f>
              <c:strCache>
                <c:ptCount val="4"/>
                <c:pt idx="0">
                  <c:v>San Martín</c:v>
                </c:pt>
                <c:pt idx="1">
                  <c:v>Loreto</c:v>
                </c:pt>
                <c:pt idx="2">
                  <c:v>Ucayali</c:v>
                </c:pt>
                <c:pt idx="3">
                  <c:v>Amazonas</c:v>
                </c:pt>
              </c:strCache>
            </c:strRef>
          </c:cat>
          <c:val>
            <c:numRef>
              <c:f>'2. Oriente'!$T$33:$T$36</c:f>
              <c:numCache>
                <c:formatCode>#,##0.0</c:formatCode>
                <c:ptCount val="4"/>
                <c:pt idx="0">
                  <c:v>2271.6118827700002</c:v>
                </c:pt>
                <c:pt idx="1">
                  <c:v>1782.0039092399998</c:v>
                </c:pt>
                <c:pt idx="2">
                  <c:v>1458.9233317100002</c:v>
                </c:pt>
                <c:pt idx="3">
                  <c:v>470.73152944000003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512704"/>
        <c:axId val="99514240"/>
      </c:barChart>
      <c:catAx>
        <c:axId val="99512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9514240"/>
        <c:crosses val="autoZero"/>
        <c:auto val="1"/>
        <c:lblAlgn val="ctr"/>
        <c:lblOffset val="100"/>
        <c:noMultiLvlLbl val="0"/>
      </c:catAx>
      <c:valAx>
        <c:axId val="99514240"/>
        <c:scaling>
          <c:orientation val="minMax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</a:defRPr>
            </a:pPr>
            <a:endParaRPr lang="es-PE"/>
          </a:p>
        </c:txPr>
        <c:crossAx val="99512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45203703703708"/>
          <c:y val="0.2041829861111111"/>
          <c:w val="0.13273740740740742"/>
          <c:h val="0.13285138888888889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Macro Región Oriente: Créditos Directos  </a:t>
            </a:r>
            <a:r>
              <a:rPr lang="es-PE" sz="1100" b="1" i="0" u="none" strike="noStrike" baseline="0">
                <a:effectLst/>
              </a:rPr>
              <a:t>a las Mypes</a:t>
            </a:r>
            <a:r>
              <a:rPr lang="es-PE" sz="1100"/>
              <a:t>*</a:t>
            </a:r>
          </a:p>
          <a:p>
            <a:pPr>
              <a:defRPr sz="1100"/>
            </a:pPr>
            <a:r>
              <a:rPr lang="es-PE" sz="1100" b="0"/>
              <a:t>(En Millones de S/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77574074074074"/>
          <c:y val="0.18015069444444445"/>
          <c:w val="0.78695259259259265"/>
          <c:h val="0.63574444444444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Oriente'!$U$44</c:f>
              <c:strCache>
                <c:ptCount val="1"/>
                <c:pt idx="0">
                  <c:v>2017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2">
                  <a:lumMod val="40000"/>
                  <a:lumOff val="60000"/>
                </a:schemeClr>
              </a:bgClr>
            </a:patt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4.7037037037037039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518518518518519E-3"/>
                  <c:y val="-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Oriente'!$R$45:$R$48</c:f>
              <c:strCache>
                <c:ptCount val="4"/>
                <c:pt idx="0">
                  <c:v>San Martín</c:v>
                </c:pt>
                <c:pt idx="1">
                  <c:v>Ucayali</c:v>
                </c:pt>
                <c:pt idx="2">
                  <c:v>Loreto</c:v>
                </c:pt>
                <c:pt idx="3">
                  <c:v>Amazonas</c:v>
                </c:pt>
              </c:strCache>
            </c:strRef>
          </c:cat>
          <c:val>
            <c:numRef>
              <c:f>'2. Oriente'!$T$45:$T$48</c:f>
              <c:numCache>
                <c:formatCode>#,##0.0</c:formatCode>
                <c:ptCount val="4"/>
                <c:pt idx="0">
                  <c:v>707.48829452000007</c:v>
                </c:pt>
                <c:pt idx="1">
                  <c:v>449.76275513000007</c:v>
                </c:pt>
                <c:pt idx="2">
                  <c:v>386.1648739100001</c:v>
                </c:pt>
                <c:pt idx="3">
                  <c:v>237.17332367999995</c:v>
                </c:pt>
              </c:numCache>
            </c:numRef>
          </c:val>
        </c:ser>
        <c:ser>
          <c:idx val="1"/>
          <c:order val="1"/>
          <c:tx>
            <c:strRef>
              <c:f>'2. Oriente'!$T$44</c:f>
              <c:strCache>
                <c:ptCount val="1"/>
                <c:pt idx="0">
                  <c:v>2016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2"/>
              </a:bgClr>
            </a:patt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037037037037039E-3"/>
                  <c:y val="-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518518518518518E-7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518518518518519E-3"/>
                  <c:y val="-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Oriente'!$R$45:$R$48</c:f>
              <c:strCache>
                <c:ptCount val="4"/>
                <c:pt idx="0">
                  <c:v>San Martín</c:v>
                </c:pt>
                <c:pt idx="1">
                  <c:v>Ucayali</c:v>
                </c:pt>
                <c:pt idx="2">
                  <c:v>Loreto</c:v>
                </c:pt>
                <c:pt idx="3">
                  <c:v>Amazonas</c:v>
                </c:pt>
              </c:strCache>
            </c:strRef>
          </c:cat>
          <c:val>
            <c:numRef>
              <c:f>'2. Oriente'!$U$45:$U$48</c:f>
              <c:numCache>
                <c:formatCode>#,##0.0</c:formatCode>
                <c:ptCount val="4"/>
                <c:pt idx="0">
                  <c:v>780.63078308000013</c:v>
                </c:pt>
                <c:pt idx="1">
                  <c:v>461.37393463000001</c:v>
                </c:pt>
                <c:pt idx="2">
                  <c:v>363.89799615999999</c:v>
                </c:pt>
                <c:pt idx="3">
                  <c:v>285.09343933999997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635584"/>
        <c:axId val="99637120"/>
      </c:barChart>
      <c:catAx>
        <c:axId val="996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99637120"/>
        <c:crosses val="autoZero"/>
        <c:auto val="1"/>
        <c:lblAlgn val="ctr"/>
        <c:lblOffset val="100"/>
        <c:noMultiLvlLbl val="0"/>
      </c:catAx>
      <c:valAx>
        <c:axId val="99637120"/>
        <c:scaling>
          <c:orientation val="minMax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</a:defRPr>
            </a:pPr>
            <a:endParaRPr lang="es-PE"/>
          </a:p>
        </c:txPr>
        <c:crossAx val="99635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950759259259256"/>
          <c:y val="0.2394607638888889"/>
          <c:w val="0.1374411111111111"/>
          <c:h val="0.14167083333333333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>
                <a:effectLst/>
              </a:rPr>
              <a:t>Macro Región Oriente: Crédito Directos a las Mypes, 2011-2017 </a:t>
            </a:r>
            <a:endParaRPr lang="es-PE" sz="1100">
              <a:effectLst/>
            </a:endParaRPr>
          </a:p>
          <a:p>
            <a:pPr>
              <a:defRPr sz="1100"/>
            </a:pPr>
            <a:r>
              <a:rPr lang="en-US" sz="1000" b="0" i="0" baseline="0">
                <a:effectLst/>
              </a:rPr>
              <a:t>(Millones de S/ y Variación Anualizada a diciembre en %)</a:t>
            </a:r>
            <a:endParaRPr lang="es-PE" sz="10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556537037037038"/>
          <c:y val="0.29149375"/>
          <c:w val="0.73551722222222227"/>
          <c:h val="0.558347916666666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 Oriente'!$K$79</c:f>
              <c:strCache>
                <c:ptCount val="1"/>
                <c:pt idx="0">
                  <c:v>Mypes (Millones de S/)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Oriente'!$F$80:$F$86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'2. Oriente'!$K$80:$K$86</c:f>
              <c:numCache>
                <c:formatCode>#,##0.0</c:formatCode>
                <c:ptCount val="7"/>
                <c:pt idx="0">
                  <c:v>1411.4675073100002</c:v>
                </c:pt>
                <c:pt idx="1">
                  <c:v>1591.86180038</c:v>
                </c:pt>
                <c:pt idx="2">
                  <c:v>1440.9790957799999</c:v>
                </c:pt>
                <c:pt idx="3">
                  <c:v>1493.7161293700001</c:v>
                </c:pt>
                <c:pt idx="4">
                  <c:v>1531.56382093</c:v>
                </c:pt>
                <c:pt idx="5">
                  <c:v>1780.5892472400001</c:v>
                </c:pt>
                <c:pt idx="6">
                  <c:v>1890.9961532100001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03424"/>
        <c:axId val="99713408"/>
      </c:barChart>
      <c:lineChart>
        <c:grouping val="standard"/>
        <c:varyColors val="0"/>
        <c:ser>
          <c:idx val="2"/>
          <c:order val="1"/>
          <c:tx>
            <c:strRef>
              <c:f>'2. Oriente'!$L$79</c:f>
              <c:strCache>
                <c:ptCount val="1"/>
                <c:pt idx="0">
                  <c:v>Var.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1906468628221109E-2"/>
                  <c:y val="2.8321527777777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07802511400738E-2"/>
                  <c:y val="6.3599305555555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436396690409017E-2"/>
                  <c:y val="2.3911805555555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9555801686631295E-2"/>
                  <c:y val="4.5960416666666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5089534497610646E-2"/>
                  <c:y val="-6.4282638888888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Oriente'!$F$80:$F$86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'2. Oriente'!$L$80:$L$86</c:f>
              <c:numCache>
                <c:formatCode>0.0%</c:formatCode>
                <c:ptCount val="7"/>
                <c:pt idx="0">
                  <c:v>0.113</c:v>
                </c:pt>
                <c:pt idx="1">
                  <c:v>0.12780619612972766</c:v>
                </c:pt>
                <c:pt idx="2">
                  <c:v>-9.4783796284314548E-2</c:v>
                </c:pt>
                <c:pt idx="3">
                  <c:v>3.6598055963784626E-2</c:v>
                </c:pt>
                <c:pt idx="4">
                  <c:v>2.533794126998079E-2</c:v>
                </c:pt>
                <c:pt idx="5">
                  <c:v>0.16259552681179579</c:v>
                </c:pt>
                <c:pt idx="6">
                  <c:v>6.2005825398045111E-2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6480"/>
        <c:axId val="99714944"/>
      </c:lineChart>
      <c:catAx>
        <c:axId val="9970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9713408"/>
        <c:crosses val="autoZero"/>
        <c:auto val="1"/>
        <c:lblAlgn val="ctr"/>
        <c:lblOffset val="100"/>
        <c:noMultiLvlLbl val="0"/>
      </c:catAx>
      <c:valAx>
        <c:axId val="99713408"/>
        <c:scaling>
          <c:orientation val="minMax"/>
          <c:max val="2000"/>
          <c:min val="-50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PE"/>
          </a:p>
        </c:txPr>
        <c:crossAx val="99703424"/>
        <c:crosses val="autoZero"/>
        <c:crossBetween val="between"/>
      </c:valAx>
      <c:valAx>
        <c:axId val="99714944"/>
        <c:scaling>
          <c:orientation val="minMax"/>
          <c:max val="0.2"/>
          <c:min val="-0.1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PE"/>
          </a:p>
        </c:txPr>
        <c:crossAx val="99716480"/>
        <c:crosses val="max"/>
        <c:crossBetween val="between"/>
      </c:valAx>
      <c:catAx>
        <c:axId val="99716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14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6012981481481484"/>
          <c:y val="0.12921770833333332"/>
          <c:w val="0.47551018518518517"/>
          <c:h val="0.13285138888888889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 b="1" i="0" baseline="0">
                <a:effectLst/>
              </a:rPr>
              <a:t>Macro Región Oriente: Tasa de Morosidad, 2012-2017 </a:t>
            </a:r>
            <a:endParaRPr lang="es-PE" sz="1000">
              <a:effectLst/>
            </a:endParaRPr>
          </a:p>
          <a:p>
            <a:pPr>
              <a:defRPr sz="1000"/>
            </a:pPr>
            <a:r>
              <a:rPr lang="en-US" sz="1000" b="0" i="0" baseline="0">
                <a:effectLst/>
              </a:rPr>
              <a:t>(Anualizada a diciembre en %)</a:t>
            </a:r>
            <a:endParaRPr lang="es-PE" sz="10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66550440341527E-2"/>
          <c:y val="0.18125069444444444"/>
          <c:w val="0.89492349720195308"/>
          <c:h val="0.60685486111111109"/>
        </c:manualLayout>
      </c:layout>
      <c:lineChart>
        <c:grouping val="standard"/>
        <c:varyColors val="0"/>
        <c:ser>
          <c:idx val="1"/>
          <c:order val="0"/>
          <c:tx>
            <c:strRef>
              <c:f>'2. Oriente'!$E$99</c:f>
              <c:strCache>
                <c:ptCount val="1"/>
                <c:pt idx="0">
                  <c:v>Banca Múltiple</c:v>
                </c:pt>
              </c:strCache>
            </c:strRef>
          </c:tx>
          <c:spPr>
            <a:ln w="19050"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788146952810695E-2"/>
                  <c:y val="-3.662256944444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494016227838183E-2"/>
                  <c:y val="-1.8983680555555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494016227838183E-2"/>
                  <c:y val="-2.3393402777777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517534457986601E-2"/>
                  <c:y val="-2.3393402777777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517534457986684E-2"/>
                  <c:y val="-2.7803125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chemeClr val="accent2">
                        <a:lumMod val="75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Oriente'!$D$100:$D$105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'2. Oriente'!$E$100:$E$105</c:f>
              <c:numCache>
                <c:formatCode>0.0%</c:formatCode>
                <c:ptCount val="6"/>
                <c:pt idx="0">
                  <c:v>4.4392793220180519E-2</c:v>
                </c:pt>
                <c:pt idx="1">
                  <c:v>6.3276725036261486E-2</c:v>
                </c:pt>
                <c:pt idx="2">
                  <c:v>7.1119098649256487E-2</c:v>
                </c:pt>
                <c:pt idx="3">
                  <c:v>7.7629121097620934E-2</c:v>
                </c:pt>
                <c:pt idx="4">
                  <c:v>0.10112105351070395</c:v>
                </c:pt>
                <c:pt idx="5">
                  <c:v>0.10461207747182984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 Oriente'!$G$99</c:f>
              <c:strCache>
                <c:ptCount val="1"/>
                <c:pt idx="0">
                  <c:v>CMAC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3.4141081590324439E-2"/>
                  <c:y val="-2.7803125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494016227838183E-2"/>
                  <c:y val="-2.7803125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chemeClr val="accent1">
                        <a:lumMod val="75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Oriente'!$D$100:$D$105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'2. Oriente'!$G$100:$G$105</c:f>
              <c:numCache>
                <c:formatCode>0.0%</c:formatCode>
                <c:ptCount val="6"/>
                <c:pt idx="0">
                  <c:v>5.85446825523128E-2</c:v>
                </c:pt>
                <c:pt idx="1">
                  <c:v>6.8522214179275995E-2</c:v>
                </c:pt>
                <c:pt idx="2">
                  <c:v>7.7441234625051522E-2</c:v>
                </c:pt>
                <c:pt idx="3">
                  <c:v>7.0412548558601892E-2</c:v>
                </c:pt>
                <c:pt idx="4">
                  <c:v>7.4568653777767141E-2</c:v>
                </c:pt>
                <c:pt idx="5">
                  <c:v>6.7026182300754952E-2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025856"/>
        <c:axId val="100027392"/>
      </c:lineChart>
      <c:catAx>
        <c:axId val="1000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100027392"/>
        <c:crosses val="autoZero"/>
        <c:auto val="1"/>
        <c:lblAlgn val="ctr"/>
        <c:lblOffset val="100"/>
        <c:noMultiLvlLbl val="0"/>
      </c:catAx>
      <c:valAx>
        <c:axId val="100027392"/>
        <c:scaling>
          <c:orientation val="minMax"/>
          <c:max val="0.12000000000000001"/>
          <c:min val="4.0000000000000008E-2"/>
        </c:scaling>
        <c:delete val="1"/>
        <c:axPos val="l"/>
        <c:numFmt formatCode="0.0%" sourceLinked="1"/>
        <c:majorTickMark val="out"/>
        <c:minorTickMark val="none"/>
        <c:tickLblPos val="nextTo"/>
        <c:crossAx val="10002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165251972435491E-2"/>
          <c:y val="0.18392152777777779"/>
          <c:w val="0.48008166721167056"/>
          <c:h val="0.13285138888888889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27454</xdr:colOff>
      <xdr:row>3</xdr:row>
      <xdr:rowOff>33618</xdr:rowOff>
    </xdr:from>
    <xdr:to>
      <xdr:col>14</xdr:col>
      <xdr:colOff>699807</xdr:colOff>
      <xdr:row>5</xdr:row>
      <xdr:rowOff>0</xdr:rowOff>
    </xdr:to>
    <xdr:sp macro="" textlink="">
      <xdr:nvSpPr>
        <xdr:cNvPr id="10" name="9 Flecha derecha"/>
        <xdr:cNvSpPr/>
      </xdr:nvSpPr>
      <xdr:spPr>
        <a:xfrm>
          <a:off x="10962154" y="605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414337</xdr:colOff>
      <xdr:row>9</xdr:row>
      <xdr:rowOff>4762</xdr:rowOff>
    </xdr:from>
    <xdr:to>
      <xdr:col>22</xdr:col>
      <xdr:colOff>461287</xdr:colOff>
      <xdr:row>24</xdr:row>
      <xdr:rowOff>27262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452437</xdr:colOff>
      <xdr:row>26</xdr:row>
      <xdr:rowOff>100012</xdr:rowOff>
    </xdr:from>
    <xdr:to>
      <xdr:col>22</xdr:col>
      <xdr:colOff>499387</xdr:colOff>
      <xdr:row>41</xdr:row>
      <xdr:rowOff>122512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438150</xdr:colOff>
      <xdr:row>45</xdr:row>
      <xdr:rowOff>19050</xdr:rowOff>
    </xdr:from>
    <xdr:to>
      <xdr:col>22</xdr:col>
      <xdr:colOff>485100</xdr:colOff>
      <xdr:row>59</xdr:row>
      <xdr:rowOff>98700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633412</xdr:colOff>
      <xdr:row>73</xdr:row>
      <xdr:rowOff>128587</xdr:rowOff>
    </xdr:from>
    <xdr:to>
      <xdr:col>22</xdr:col>
      <xdr:colOff>680362</xdr:colOff>
      <xdr:row>88</xdr:row>
      <xdr:rowOff>151087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662389</xdr:colOff>
      <xdr:row>93</xdr:row>
      <xdr:rowOff>61034</xdr:rowOff>
    </xdr:from>
    <xdr:to>
      <xdr:col>22</xdr:col>
      <xdr:colOff>709339</xdr:colOff>
      <xdr:row>108</xdr:row>
      <xdr:rowOff>83534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0.00151</cdr:x>
      <cdr:y>0.88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61" y="2534405"/>
          <a:ext cx="5391839" cy="345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0.88</cdr:y>
    </cdr:from>
    <cdr:to>
      <cdr:x>0.99849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34405"/>
          <a:ext cx="5391839" cy="345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</cdr:y>
    </cdr:from>
    <cdr:to>
      <cdr:x>0.99849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34405"/>
          <a:ext cx="5391839" cy="345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  <cdr:relSizeAnchor xmlns:cdr="http://schemas.openxmlformats.org/drawingml/2006/chartDrawing">
    <cdr:from>
      <cdr:x>0.62265</cdr:x>
      <cdr:y>0.58208</cdr:y>
    </cdr:from>
    <cdr:to>
      <cdr:x>0.6544</cdr:x>
      <cdr:y>0.66477</cdr:y>
    </cdr:to>
    <cdr:sp macro="" textlink="">
      <cdr:nvSpPr>
        <cdr:cNvPr id="3" name="2 Flecha abajo"/>
        <cdr:cNvSpPr/>
      </cdr:nvSpPr>
      <cdr:spPr>
        <a:xfrm xmlns:a="http://schemas.openxmlformats.org/drawingml/2006/main">
          <a:off x="3362325" y="1676400"/>
          <a:ext cx="171450" cy="238125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0.22637</cdr:x>
      <cdr:y>0.28222</cdr:y>
    </cdr:from>
    <cdr:to>
      <cdr:x>0.2597</cdr:x>
      <cdr:y>0.35722</cdr:y>
    </cdr:to>
    <cdr:sp macro="" textlink="">
      <cdr:nvSpPr>
        <cdr:cNvPr id="4" name="1 Flecha abajo"/>
        <cdr:cNvSpPr/>
      </cdr:nvSpPr>
      <cdr:spPr>
        <a:xfrm xmlns:a="http://schemas.openxmlformats.org/drawingml/2006/main" rot="10800000">
          <a:off x="1222375" y="812799"/>
          <a:ext cx="180000" cy="216000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0.42569</cdr:x>
      <cdr:y>0.5005</cdr:y>
    </cdr:from>
    <cdr:to>
      <cdr:x>0.45902</cdr:x>
      <cdr:y>0.5755</cdr:y>
    </cdr:to>
    <cdr:sp macro="" textlink="">
      <cdr:nvSpPr>
        <cdr:cNvPr id="5" name="1 Flecha abajo"/>
        <cdr:cNvSpPr/>
      </cdr:nvSpPr>
      <cdr:spPr>
        <a:xfrm xmlns:a="http://schemas.openxmlformats.org/drawingml/2006/main" rot="10800000">
          <a:off x="2298700" y="1441450"/>
          <a:ext cx="180000" cy="216000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0.81903</cdr:x>
      <cdr:y>0.62618</cdr:y>
    </cdr:from>
    <cdr:to>
      <cdr:x>0.85237</cdr:x>
      <cdr:y>0.70118</cdr:y>
    </cdr:to>
    <cdr:sp macro="" textlink="">
      <cdr:nvSpPr>
        <cdr:cNvPr id="7" name="1 Flecha abajo"/>
        <cdr:cNvSpPr/>
      </cdr:nvSpPr>
      <cdr:spPr>
        <a:xfrm xmlns:a="http://schemas.openxmlformats.org/drawingml/2006/main" rot="10800000">
          <a:off x="4422775" y="1803400"/>
          <a:ext cx="180000" cy="216000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0.88</cdr:y>
    </cdr:from>
    <cdr:to>
      <cdr:x>0.99849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34400"/>
          <a:ext cx="5391846" cy="34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0.00151</cdr:x>
      <cdr:y>0.87753</cdr:y>
    </cdr:from>
    <cdr:to>
      <cdr:x>1</cdr:x>
      <cdr:y>0.99753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50" y="2527300"/>
          <a:ext cx="5389365" cy="34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C8" sqref="C8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20" t="s">
        <v>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2:18" ht="19.5" customHeight="1" x14ac:dyDescent="0.25">
      <c r="B4" s="121" t="s">
        <v>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2:18" ht="15" customHeight="1" x14ac:dyDescent="0.25">
      <c r="B5" s="122" t="s">
        <v>94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23" t="s">
        <v>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2:15" x14ac:dyDescent="0.25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2:15" x14ac:dyDescent="0.25"/>
    <row r="11" spans="2:15" x14ac:dyDescent="0.25"/>
    <row r="12" spans="2:15" x14ac:dyDescent="0.25">
      <c r="F12" s="5" t="s">
        <v>1</v>
      </c>
      <c r="J12" s="2">
        <v>2</v>
      </c>
    </row>
    <row r="13" spans="2:15" x14ac:dyDescent="0.25">
      <c r="G13" s="5" t="s">
        <v>2</v>
      </c>
      <c r="J13" s="2">
        <v>3</v>
      </c>
    </row>
    <row r="14" spans="2:15" x14ac:dyDescent="0.25">
      <c r="G14" s="5" t="s">
        <v>3</v>
      </c>
      <c r="J14" s="2">
        <v>4</v>
      </c>
    </row>
    <row r="15" spans="2:15" x14ac:dyDescent="0.25">
      <c r="G15" s="5" t="s">
        <v>4</v>
      </c>
      <c r="J15" s="2">
        <v>5</v>
      </c>
    </row>
    <row r="16" spans="2:15" x14ac:dyDescent="0.25">
      <c r="G16" s="5" t="s">
        <v>5</v>
      </c>
      <c r="J16" s="2">
        <v>6</v>
      </c>
    </row>
    <row r="17" spans="7:10" x14ac:dyDescent="0.25">
      <c r="G17"/>
      <c r="J17" s="2"/>
    </row>
    <row r="18" spans="7:10" x14ac:dyDescent="0.25">
      <c r="J18" s="2"/>
    </row>
    <row r="19" spans="7:10" x14ac:dyDescent="0.25">
      <c r="J19" s="2"/>
    </row>
    <row r="20" spans="7:10" x14ac:dyDescent="0.25">
      <c r="G20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F12 J12:J15 G13:G16 J17:J20" name="Rango1"/>
  </protectedRanges>
  <mergeCells count="1">
    <mergeCell ref="B8:O9"/>
  </mergeCells>
  <hyperlinks>
    <hyperlink ref="F12" location="'2. Oriente'!A1" display="Oriente"/>
    <hyperlink ref="G13" location="'3. Amazonas'!A1" display="Amazonas"/>
    <hyperlink ref="G14" location="'4. Loreto'!A1" display="Loreto"/>
    <hyperlink ref="G15" location="'5. San Martín'!A1" display="San Martín"/>
    <hyperlink ref="G16" location="'6. Ucayali'!A1" display="Ucayali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08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6" width="11.7109375" style="3" customWidth="1"/>
    <col min="17" max="22" width="11.42578125" style="3" customWidth="1"/>
    <col min="23" max="23" width="12.7109375" style="3" customWidth="1"/>
    <col min="24" max="16384" width="11.42578125" style="3" hidden="1"/>
  </cols>
  <sheetData>
    <row r="1" spans="2:21" x14ac:dyDescent="0.25">
      <c r="B1" s="146" t="s">
        <v>95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2:21" x14ac:dyDescent="0.25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2:21" x14ac:dyDescent="0.25">
      <c r="B3" s="7"/>
      <c r="C3" s="11"/>
      <c r="D3" s="11"/>
      <c r="E3" s="11"/>
      <c r="F3" s="11"/>
      <c r="G3" s="11"/>
      <c r="H3" s="7"/>
      <c r="I3" s="11"/>
      <c r="J3" s="11"/>
      <c r="K3" s="11"/>
      <c r="L3" s="11"/>
      <c r="M3" s="7"/>
      <c r="N3" s="11"/>
      <c r="O3" s="11"/>
    </row>
    <row r="4" spans="2:21" x14ac:dyDescent="0.25">
      <c r="B4" s="7" t="str">
        <f>+C8</f>
        <v>1. Créditos Directos a la Macro Región por Tipo de Crédito</v>
      </c>
      <c r="C4" s="11"/>
      <c r="D4" s="11"/>
      <c r="E4" s="11"/>
      <c r="F4" s="11"/>
      <c r="G4" s="11"/>
      <c r="H4" s="7" t="str">
        <f>+C93</f>
        <v>3. Tasa de Morosidad por Tipo de Empresa del Sistema Financiero</v>
      </c>
      <c r="I4" s="11"/>
      <c r="J4" s="11"/>
      <c r="K4" s="11"/>
      <c r="L4" s="11"/>
      <c r="M4" s="7"/>
      <c r="N4" s="11"/>
      <c r="O4" s="11"/>
    </row>
    <row r="5" spans="2:21" x14ac:dyDescent="0.25">
      <c r="B5" s="20" t="str">
        <f>+C43</f>
        <v>2. Créditos Directos a las Mypes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21" ht="15.75" customHeight="1" x14ac:dyDescent="0.25"/>
    <row r="7" spans="2:21" ht="15.75" customHeight="1" x14ac:dyDescent="0.25"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</row>
    <row r="8" spans="2:21" x14ac:dyDescent="0.25">
      <c r="B8" s="89"/>
      <c r="C8" s="124" t="s">
        <v>62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90"/>
    </row>
    <row r="9" spans="2:21" x14ac:dyDescent="0.25">
      <c r="B9" s="89"/>
      <c r="C9" s="125" t="s">
        <v>86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90"/>
    </row>
    <row r="10" spans="2:21" x14ac:dyDescent="0.25">
      <c r="B10" s="89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90"/>
    </row>
    <row r="11" spans="2:21" x14ac:dyDescent="0.25">
      <c r="B11" s="8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0"/>
      <c r="R11" s="6"/>
      <c r="S11" s="6"/>
      <c r="T11" s="6"/>
      <c r="U11" s="6"/>
    </row>
    <row r="12" spans="2:21" x14ac:dyDescent="0.25">
      <c r="B12" s="89"/>
      <c r="C12" s="18"/>
      <c r="D12" s="18"/>
      <c r="E12" s="18"/>
      <c r="F12" s="129" t="s">
        <v>80</v>
      </c>
      <c r="G12" s="129"/>
      <c r="H12" s="129"/>
      <c r="I12" s="129"/>
      <c r="J12" s="129"/>
      <c r="K12" s="129"/>
      <c r="L12" s="18"/>
      <c r="M12" s="18"/>
      <c r="N12" s="18"/>
      <c r="O12" s="90"/>
      <c r="R12" s="6"/>
      <c r="S12" s="6"/>
      <c r="T12" s="6"/>
      <c r="U12" s="6"/>
    </row>
    <row r="13" spans="2:21" x14ac:dyDescent="0.25">
      <c r="B13" s="89"/>
      <c r="C13" s="18"/>
      <c r="D13" s="18"/>
      <c r="E13" s="18"/>
      <c r="F13" s="135" t="s">
        <v>10</v>
      </c>
      <c r="G13" s="135"/>
      <c r="H13" s="135"/>
      <c r="I13" s="135"/>
      <c r="J13" s="135"/>
      <c r="K13" s="135"/>
      <c r="L13" s="18"/>
      <c r="M13" s="18"/>
      <c r="N13" s="18"/>
      <c r="O13" s="90"/>
      <c r="R13" s="114"/>
      <c r="S13" s="114"/>
      <c r="T13" s="114"/>
      <c r="U13" s="6"/>
    </row>
    <row r="14" spans="2:21" x14ac:dyDescent="0.25">
      <c r="B14" s="89"/>
      <c r="C14" s="18"/>
      <c r="D14" s="18"/>
      <c r="E14" s="18"/>
      <c r="F14" s="136" t="s">
        <v>21</v>
      </c>
      <c r="G14" s="137"/>
      <c r="H14" s="94">
        <v>42705</v>
      </c>
      <c r="I14" s="53">
        <v>43070</v>
      </c>
      <c r="J14" s="95" t="s">
        <v>63</v>
      </c>
      <c r="K14" s="53" t="s">
        <v>50</v>
      </c>
      <c r="L14" s="18"/>
      <c r="M14" s="18"/>
      <c r="N14" s="18"/>
      <c r="O14" s="90"/>
      <c r="R14" s="114"/>
      <c r="S14" s="115" t="s">
        <v>33</v>
      </c>
      <c r="T14" s="116">
        <v>1890.9961532099996</v>
      </c>
      <c r="U14" s="6"/>
    </row>
    <row r="15" spans="2:21" x14ac:dyDescent="0.25">
      <c r="B15" s="89"/>
      <c r="C15" s="18"/>
      <c r="D15" s="18"/>
      <c r="E15" s="18"/>
      <c r="F15" s="35" t="s">
        <v>23</v>
      </c>
      <c r="G15" s="34"/>
      <c r="H15" s="68">
        <f>+'3. Amazonas'!H36+'4. Loreto'!H36+'5. San Martín'!H36+'6. Ucayali'!H36</f>
        <v>20.920197680000001</v>
      </c>
      <c r="I15" s="69">
        <f>+'3. Amazonas'!I36+'4. Loreto'!I36+'5. San Martín'!I36+'6. Ucayali'!I36</f>
        <v>25.472884660000002</v>
      </c>
      <c r="J15" s="65">
        <f>+IFERROR(I15/H15-1,0)</f>
        <v>0.21762160423333055</v>
      </c>
      <c r="K15" s="65">
        <f>+I15/I23</f>
        <v>4.2573512275509004E-3</v>
      </c>
      <c r="L15" s="24"/>
      <c r="M15" s="18"/>
      <c r="N15" s="18"/>
      <c r="O15" s="90"/>
      <c r="R15" s="114"/>
      <c r="S15" s="115" t="s">
        <v>28</v>
      </c>
      <c r="T15" s="116">
        <v>1703.14366137</v>
      </c>
      <c r="U15" s="6"/>
    </row>
    <row r="16" spans="2:21" x14ac:dyDescent="0.25">
      <c r="B16" s="89"/>
      <c r="C16" s="18"/>
      <c r="D16" s="18"/>
      <c r="E16" s="18"/>
      <c r="F16" s="35" t="s">
        <v>24</v>
      </c>
      <c r="G16" s="34"/>
      <c r="H16" s="69">
        <f>+'3. Amazonas'!H37+'4. Loreto'!H37+'5. San Martín'!H37+'6. Ucayali'!H37</f>
        <v>265.83864862999997</v>
      </c>
      <c r="I16" s="69">
        <f>+'3. Amazonas'!I37+'4. Loreto'!I37+'5. San Martín'!I37+'6. Ucayali'!I37</f>
        <v>329.95813148000002</v>
      </c>
      <c r="J16" s="65">
        <f t="shared" ref="J16:J23" si="0">+IFERROR(I16/H16-1,0)</f>
        <v>0.24119699366679725</v>
      </c>
      <c r="K16" s="65">
        <f>+I16/I23</f>
        <v>5.5146783524782757E-2</v>
      </c>
      <c r="L16" s="24"/>
      <c r="M16" s="18"/>
      <c r="N16" s="18"/>
      <c r="O16" s="90"/>
      <c r="R16" s="114"/>
      <c r="S16" s="115" t="s">
        <v>92</v>
      </c>
      <c r="T16" s="116">
        <v>1571.7144632099998</v>
      </c>
      <c r="U16" s="6"/>
    </row>
    <row r="17" spans="2:21" x14ac:dyDescent="0.25">
      <c r="B17" s="89"/>
      <c r="C17" s="18"/>
      <c r="D17" s="18"/>
      <c r="E17" s="18"/>
      <c r="F17" s="35" t="s">
        <v>25</v>
      </c>
      <c r="G17" s="34"/>
      <c r="H17" s="69">
        <f>+'3. Amazonas'!H38+'4. Loreto'!H38+'5. San Martín'!H38+'6. Ucayali'!H38</f>
        <v>1614.1481685899998</v>
      </c>
      <c r="I17" s="69">
        <f>+'3. Amazonas'!I38+'4. Loreto'!I38+'5. San Martín'!I38+'6. Ucayali'!I38</f>
        <v>1571.7144632099998</v>
      </c>
      <c r="J17" s="65">
        <f t="shared" si="0"/>
        <v>-2.6288606093124001E-2</v>
      </c>
      <c r="K17" s="65">
        <f>+I17/I23</f>
        <v>0.26268483482021926</v>
      </c>
      <c r="L17" s="24"/>
      <c r="M17" s="82"/>
      <c r="N17" s="18"/>
      <c r="O17" s="90"/>
      <c r="R17" s="114"/>
      <c r="S17" s="115" t="s">
        <v>29</v>
      </c>
      <c r="T17" s="116">
        <v>461.98535922999997</v>
      </c>
      <c r="U17" s="6"/>
    </row>
    <row r="18" spans="2:21" x14ac:dyDescent="0.25">
      <c r="B18" s="89"/>
      <c r="C18" s="18"/>
      <c r="D18" s="18"/>
      <c r="E18" s="18"/>
      <c r="F18" s="71" t="s">
        <v>33</v>
      </c>
      <c r="G18" s="72"/>
      <c r="H18" s="73">
        <f>+'3. Amazonas'!H39+'4. Loreto'!H39+'5. San Martín'!H39+'6. Ucayali'!H39</f>
        <v>1780.5892472400001</v>
      </c>
      <c r="I18" s="73">
        <f>+'3. Amazonas'!I39+'4. Loreto'!I39+'5. San Martín'!I39+'6. Ucayali'!I39</f>
        <v>1890.9961532099996</v>
      </c>
      <c r="J18" s="74">
        <f t="shared" si="0"/>
        <v>6.2005825398044889E-2</v>
      </c>
      <c r="K18" s="74">
        <f>+I18/I23</f>
        <v>0.31604723617362862</v>
      </c>
      <c r="L18" s="24"/>
      <c r="M18" s="82"/>
      <c r="N18" s="18"/>
      <c r="O18" s="90"/>
      <c r="R18" s="114"/>
      <c r="S18" s="115" t="s">
        <v>24</v>
      </c>
      <c r="T18" s="116">
        <v>329.95813148000002</v>
      </c>
      <c r="U18" s="6"/>
    </row>
    <row r="19" spans="2:21" x14ac:dyDescent="0.25">
      <c r="B19" s="89"/>
      <c r="C19" s="18"/>
      <c r="D19" s="18"/>
      <c r="E19" s="18"/>
      <c r="F19" s="35" t="s">
        <v>26</v>
      </c>
      <c r="G19" s="34"/>
      <c r="H19" s="69">
        <f>+'3. Amazonas'!H40+'4. Loreto'!H40+'5. San Martín'!H40+'6. Ucayali'!H40</f>
        <v>1321.1054231800001</v>
      </c>
      <c r="I19" s="69">
        <f>+'3. Amazonas'!I40+'4. Loreto'!I40+'5. San Martín'!I40+'6. Ucayali'!I40</f>
        <v>1389.24978136</v>
      </c>
      <c r="J19" s="65">
        <f t="shared" si="0"/>
        <v>5.1581317421263373E-2</v>
      </c>
      <c r="K19" s="65">
        <f>+I19/I23</f>
        <v>0.23218902534958583</v>
      </c>
      <c r="L19" s="24"/>
      <c r="M19" s="18"/>
      <c r="N19" s="18"/>
      <c r="O19" s="90"/>
      <c r="R19" s="114"/>
      <c r="S19" s="115" t="s">
        <v>23</v>
      </c>
      <c r="T19" s="116">
        <v>25.472884660000002</v>
      </c>
      <c r="U19" s="6"/>
    </row>
    <row r="20" spans="2:21" x14ac:dyDescent="0.25">
      <c r="B20" s="89"/>
      <c r="C20" s="18"/>
      <c r="D20" s="18"/>
      <c r="E20" s="18"/>
      <c r="F20" s="35" t="s">
        <v>27</v>
      </c>
      <c r="G20" s="34"/>
      <c r="H20" s="69">
        <f>+'3. Amazonas'!H41+'4. Loreto'!H41+'5. San Martín'!H41+'6. Ucayali'!H41</f>
        <v>459.48382406000002</v>
      </c>
      <c r="I20" s="69">
        <f>+'3. Amazonas'!I41+'4. Loreto'!I41+'5. San Martín'!I41+'6. Ucayali'!I41</f>
        <v>501.74637185</v>
      </c>
      <c r="J20" s="65">
        <f t="shared" si="0"/>
        <v>9.1978314745811973E-2</v>
      </c>
      <c r="K20" s="65">
        <f>+I20/I23</f>
        <v>8.3858210824042878E-2</v>
      </c>
      <c r="L20" s="24"/>
      <c r="M20" s="18"/>
      <c r="N20" s="18"/>
      <c r="O20" s="90"/>
      <c r="R20" s="114"/>
      <c r="S20" s="114"/>
      <c r="T20" s="114"/>
      <c r="U20" s="6"/>
    </row>
    <row r="21" spans="2:21" x14ac:dyDescent="0.25">
      <c r="B21" s="89"/>
      <c r="C21" s="18"/>
      <c r="D21" s="18"/>
      <c r="E21" s="18"/>
      <c r="F21" s="35" t="s">
        <v>28</v>
      </c>
      <c r="G21" s="34"/>
      <c r="H21" s="69">
        <f>+'3. Amazonas'!H42+'4. Loreto'!H42+'5. San Martín'!H42+'6. Ucayali'!H42</f>
        <v>1534.5806959899996</v>
      </c>
      <c r="I21" s="69">
        <f>+'3. Amazonas'!I42+'4. Loreto'!I42+'5. San Martín'!I42+'6. Ucayali'!I42</f>
        <v>1703.14366137</v>
      </c>
      <c r="J21" s="65">
        <f t="shared" si="0"/>
        <v>0.10984301172331357</v>
      </c>
      <c r="K21" s="65">
        <f>+I21/I23</f>
        <v>0.28465094763354942</v>
      </c>
      <c r="L21" s="24"/>
      <c r="M21" s="18"/>
      <c r="N21" s="18"/>
      <c r="O21" s="90"/>
      <c r="R21" s="114"/>
      <c r="S21" s="115"/>
      <c r="T21" s="116"/>
      <c r="U21" s="6"/>
    </row>
    <row r="22" spans="2:21" x14ac:dyDescent="0.25">
      <c r="B22" s="89"/>
      <c r="C22" s="18"/>
      <c r="D22" s="18"/>
      <c r="E22" s="18"/>
      <c r="F22" s="35" t="s">
        <v>29</v>
      </c>
      <c r="G22" s="34"/>
      <c r="H22" s="69">
        <f>+'3. Amazonas'!H43+'4. Loreto'!H43+'5. San Martín'!H43+'6. Ucayali'!H43</f>
        <v>431.19596983000014</v>
      </c>
      <c r="I22" s="69">
        <f>+'3. Amazonas'!I43+'4. Loreto'!I43+'5. San Martín'!I43+'6. Ucayali'!I43</f>
        <v>461.98535922999997</v>
      </c>
      <c r="J22" s="65">
        <f t="shared" si="0"/>
        <v>7.140463166234734E-2</v>
      </c>
      <c r="K22" s="65">
        <f>+I22/I23</f>
        <v>7.7212846620269032E-2</v>
      </c>
      <c r="L22" s="24"/>
      <c r="M22" s="82"/>
      <c r="N22" s="18"/>
      <c r="O22" s="90"/>
      <c r="R22" s="114"/>
      <c r="S22" s="115" t="s">
        <v>33</v>
      </c>
      <c r="T22" s="116">
        <v>1890.9961532099996</v>
      </c>
      <c r="U22" s="6"/>
    </row>
    <row r="23" spans="2:21" x14ac:dyDescent="0.25">
      <c r="B23" s="89"/>
      <c r="C23" s="18"/>
      <c r="D23" s="18"/>
      <c r="E23" s="18"/>
      <c r="F23" s="51" t="s">
        <v>30</v>
      </c>
      <c r="G23" s="52"/>
      <c r="H23" s="37">
        <f>SUM(H15:H22)-H18</f>
        <v>5647.2729279599998</v>
      </c>
      <c r="I23" s="37">
        <f>SUM(I15:I22)-I18</f>
        <v>5983.2706531599997</v>
      </c>
      <c r="J23" s="38">
        <f t="shared" si="0"/>
        <v>5.949734136922169E-2</v>
      </c>
      <c r="K23" s="38">
        <f>SUM(K15:K22)-K18</f>
        <v>1</v>
      </c>
      <c r="L23" s="24"/>
      <c r="M23" s="18"/>
      <c r="N23" s="18"/>
      <c r="O23" s="90"/>
      <c r="R23" s="114"/>
      <c r="S23" s="115" t="s">
        <v>26</v>
      </c>
      <c r="T23" s="116">
        <v>1389.24978136</v>
      </c>
      <c r="U23" s="6"/>
    </row>
    <row r="24" spans="2:21" x14ac:dyDescent="0.25">
      <c r="B24" s="89"/>
      <c r="C24" s="18"/>
      <c r="D24" s="18"/>
      <c r="E24" s="18"/>
      <c r="F24" s="128" t="s">
        <v>17</v>
      </c>
      <c r="G24" s="128"/>
      <c r="H24" s="128"/>
      <c r="I24" s="128"/>
      <c r="J24" s="128"/>
      <c r="K24" s="128"/>
      <c r="L24" s="18"/>
      <c r="M24" s="18"/>
      <c r="N24" s="18"/>
      <c r="O24" s="90"/>
      <c r="R24" s="114"/>
      <c r="S24" s="115" t="s">
        <v>27</v>
      </c>
      <c r="T24" s="116">
        <v>501.74637185</v>
      </c>
    </row>
    <row r="25" spans="2:21" x14ac:dyDescent="0.25">
      <c r="B25" s="89"/>
      <c r="C25" s="18"/>
      <c r="D25" s="18"/>
      <c r="E25" s="18"/>
      <c r="F25" s="83"/>
      <c r="G25" s="83"/>
      <c r="H25" s="83"/>
      <c r="I25" s="83"/>
      <c r="J25" s="83"/>
      <c r="K25" s="83"/>
      <c r="L25" s="18"/>
      <c r="M25" s="18"/>
      <c r="N25" s="18"/>
      <c r="O25" s="90"/>
      <c r="R25" s="114"/>
      <c r="S25" s="114"/>
      <c r="T25" s="114"/>
    </row>
    <row r="26" spans="2:21" x14ac:dyDescent="0.25">
      <c r="B26" s="89"/>
      <c r="C26" s="18"/>
      <c r="D26" s="18"/>
      <c r="E26" s="18"/>
      <c r="F26" s="83"/>
      <c r="G26" s="83"/>
      <c r="H26" s="83"/>
      <c r="I26" s="83"/>
      <c r="J26" s="83"/>
      <c r="K26" s="83"/>
      <c r="L26" s="18"/>
      <c r="M26" s="18"/>
      <c r="N26" s="18"/>
      <c r="O26" s="90"/>
      <c r="R26" s="114"/>
      <c r="S26" s="114"/>
      <c r="T26" s="114"/>
    </row>
    <row r="27" spans="2:21" x14ac:dyDescent="0.25">
      <c r="B27" s="89"/>
      <c r="C27" s="125" t="s">
        <v>87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90"/>
    </row>
    <row r="28" spans="2:21" x14ac:dyDescent="0.25">
      <c r="B28" s="89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90"/>
    </row>
    <row r="29" spans="2:21" x14ac:dyDescent="0.25">
      <c r="B29" s="89"/>
      <c r="C29" s="18"/>
      <c r="D29" s="18"/>
      <c r="E29" s="18"/>
      <c r="F29" s="83"/>
      <c r="G29" s="83"/>
      <c r="H29" s="83"/>
      <c r="I29" s="83"/>
      <c r="J29" s="83"/>
      <c r="K29" s="83"/>
      <c r="L29" s="18"/>
      <c r="M29" s="18"/>
      <c r="N29" s="18"/>
      <c r="O29" s="90"/>
    </row>
    <row r="30" spans="2:21" x14ac:dyDescent="0.25">
      <c r="B30" s="89"/>
      <c r="C30" s="18"/>
      <c r="D30" s="18"/>
      <c r="E30" s="18"/>
      <c r="F30" s="134" t="s">
        <v>81</v>
      </c>
      <c r="G30" s="134"/>
      <c r="H30" s="134"/>
      <c r="I30" s="134"/>
      <c r="J30" s="134"/>
      <c r="K30" s="83"/>
      <c r="L30" s="18"/>
      <c r="M30" s="18"/>
      <c r="N30" s="18"/>
      <c r="O30" s="90"/>
    </row>
    <row r="31" spans="2:21" x14ac:dyDescent="0.25">
      <c r="B31" s="89"/>
      <c r="C31" s="18"/>
      <c r="D31" s="18"/>
      <c r="E31" s="18"/>
      <c r="F31" s="135" t="s">
        <v>10</v>
      </c>
      <c r="G31" s="135"/>
      <c r="H31" s="135"/>
      <c r="I31" s="135"/>
      <c r="J31" s="135"/>
      <c r="K31" s="83"/>
      <c r="L31" s="18"/>
      <c r="M31" s="18"/>
      <c r="N31" s="18"/>
      <c r="O31" s="90"/>
      <c r="Q31" s="114"/>
      <c r="R31" s="114"/>
      <c r="S31" s="114"/>
      <c r="T31" s="114"/>
    </row>
    <row r="32" spans="2:21" x14ac:dyDescent="0.25">
      <c r="B32" s="89"/>
      <c r="C32" s="18"/>
      <c r="D32" s="18"/>
      <c r="E32" s="18"/>
      <c r="F32" s="96" t="s">
        <v>64</v>
      </c>
      <c r="G32" s="97">
        <v>42705</v>
      </c>
      <c r="H32" s="96">
        <v>43070</v>
      </c>
      <c r="I32" s="98" t="s">
        <v>63</v>
      </c>
      <c r="J32" s="96" t="s">
        <v>50</v>
      </c>
      <c r="K32" s="83"/>
      <c r="L32" s="18"/>
      <c r="M32" s="18"/>
      <c r="N32" s="18"/>
      <c r="O32" s="90"/>
      <c r="Q32" s="114"/>
      <c r="R32" s="115" t="s">
        <v>64</v>
      </c>
      <c r="S32" s="117">
        <v>2016</v>
      </c>
      <c r="T32" s="117">
        <v>2017</v>
      </c>
    </row>
    <row r="33" spans="2:21" x14ac:dyDescent="0.25">
      <c r="B33" s="89"/>
      <c r="C33" s="18"/>
      <c r="D33" s="18"/>
      <c r="E33" s="18"/>
      <c r="F33" s="104" t="s">
        <v>2</v>
      </c>
      <c r="G33" s="69">
        <f>+'3. Amazonas'!H44</f>
        <v>379.13463302999986</v>
      </c>
      <c r="H33" s="69">
        <f>+'3. Amazonas'!I44</f>
        <v>470.73152944000003</v>
      </c>
      <c r="I33" s="103">
        <f t="shared" ref="I33:I37" si="1">+H33/G33-1</f>
        <v>0.24159464324841129</v>
      </c>
      <c r="J33" s="65">
        <f>+H33/$H$37</f>
        <v>7.8674617400332422E-2</v>
      </c>
      <c r="K33" s="83"/>
      <c r="L33" s="18"/>
      <c r="M33" s="18"/>
      <c r="N33" s="18"/>
      <c r="O33" s="90"/>
      <c r="Q33" s="114"/>
      <c r="R33" s="115" t="s">
        <v>4</v>
      </c>
      <c r="S33" s="116">
        <v>2059.22396235</v>
      </c>
      <c r="T33" s="116">
        <v>2271.6118827700002</v>
      </c>
    </row>
    <row r="34" spans="2:21" x14ac:dyDescent="0.25">
      <c r="B34" s="89"/>
      <c r="C34" s="18"/>
      <c r="D34" s="18"/>
      <c r="E34" s="18"/>
      <c r="F34" s="104" t="s">
        <v>3</v>
      </c>
      <c r="G34" s="69">
        <f>+'4. Loreto'!H44</f>
        <v>1826.65568699</v>
      </c>
      <c r="H34" s="69">
        <f>+'4. Loreto'!I44</f>
        <v>1782.0039092399998</v>
      </c>
      <c r="I34" s="103">
        <f t="shared" si="1"/>
        <v>-2.4444550808356391E-2</v>
      </c>
      <c r="J34" s="65">
        <f>+H34/$H$37</f>
        <v>0.29783107142225862</v>
      </c>
      <c r="K34" s="83"/>
      <c r="L34" s="18"/>
      <c r="M34" s="18"/>
      <c r="N34" s="18"/>
      <c r="O34" s="90"/>
      <c r="Q34" s="114"/>
      <c r="R34" s="115" t="s">
        <v>3</v>
      </c>
      <c r="S34" s="116">
        <v>1826.65568699</v>
      </c>
      <c r="T34" s="116">
        <v>1782.0039092399998</v>
      </c>
    </row>
    <row r="35" spans="2:21" x14ac:dyDescent="0.25">
      <c r="B35" s="89"/>
      <c r="C35" s="18"/>
      <c r="D35" s="18"/>
      <c r="E35" s="18"/>
      <c r="F35" s="104" t="s">
        <v>4</v>
      </c>
      <c r="G35" s="69">
        <f>+'5. San Martín'!H44</f>
        <v>2059.22396235</v>
      </c>
      <c r="H35" s="69">
        <f>+'5. San Martín'!I44</f>
        <v>2271.6118827700002</v>
      </c>
      <c r="I35" s="103">
        <f t="shared" si="1"/>
        <v>0.10313978678531965</v>
      </c>
      <c r="J35" s="65">
        <f>+H35/$H$37</f>
        <v>0.37966055932473536</v>
      </c>
      <c r="K35" s="83"/>
      <c r="L35" s="18"/>
      <c r="M35" s="18"/>
      <c r="N35" s="18"/>
      <c r="O35" s="90"/>
      <c r="Q35" s="114"/>
      <c r="R35" s="115" t="s">
        <v>5</v>
      </c>
      <c r="S35" s="116">
        <v>1382.25864559</v>
      </c>
      <c r="T35" s="116">
        <v>1458.9233317100002</v>
      </c>
    </row>
    <row r="36" spans="2:21" x14ac:dyDescent="0.25">
      <c r="B36" s="89"/>
      <c r="C36" s="18"/>
      <c r="D36" s="18"/>
      <c r="E36" s="18"/>
      <c r="F36" s="104" t="s">
        <v>5</v>
      </c>
      <c r="G36" s="69">
        <f>+'6. Ucayali'!H44</f>
        <v>1382.25864559</v>
      </c>
      <c r="H36" s="69">
        <f>+'6. Ucayali'!I44</f>
        <v>1458.9233317100002</v>
      </c>
      <c r="I36" s="103">
        <f t="shared" si="1"/>
        <v>5.5463343538919796E-2</v>
      </c>
      <c r="J36" s="65">
        <f>+H36/$H$37</f>
        <v>0.2438337518526737</v>
      </c>
      <c r="K36" s="83"/>
      <c r="L36" s="18"/>
      <c r="M36" s="18"/>
      <c r="N36" s="18"/>
      <c r="O36" s="90"/>
      <c r="Q36" s="114"/>
      <c r="R36" s="115" t="s">
        <v>2</v>
      </c>
      <c r="S36" s="116">
        <v>379.13463302999986</v>
      </c>
      <c r="T36" s="116">
        <v>470.73152944000003</v>
      </c>
    </row>
    <row r="37" spans="2:21" x14ac:dyDescent="0.25">
      <c r="B37" s="89"/>
      <c r="C37" s="18"/>
      <c r="D37" s="18"/>
      <c r="E37" s="18"/>
      <c r="F37" s="99" t="s">
        <v>6</v>
      </c>
      <c r="G37" s="100">
        <f>SUM(G33:G36)</f>
        <v>5647.2729279599998</v>
      </c>
      <c r="H37" s="100">
        <f>SUM(H33:H36)</f>
        <v>5983.2706531599997</v>
      </c>
      <c r="I37" s="101">
        <f t="shared" si="1"/>
        <v>5.949734136922169E-2</v>
      </c>
      <c r="J37" s="102">
        <f t="shared" ref="J37" si="2">+H37/$H$37</f>
        <v>1</v>
      </c>
      <c r="K37" s="83"/>
      <c r="L37" s="18"/>
      <c r="M37" s="18"/>
      <c r="N37" s="18"/>
      <c r="O37" s="90"/>
      <c r="Q37" s="114"/>
      <c r="R37" s="114"/>
      <c r="S37" s="114"/>
      <c r="T37" s="114"/>
    </row>
    <row r="38" spans="2:21" x14ac:dyDescent="0.25">
      <c r="B38" s="89"/>
      <c r="C38" s="18"/>
      <c r="D38" s="18"/>
      <c r="E38" s="18"/>
      <c r="F38" s="133" t="s">
        <v>65</v>
      </c>
      <c r="G38" s="133"/>
      <c r="H38" s="133"/>
      <c r="I38" s="133"/>
      <c r="J38" s="133"/>
      <c r="K38" s="83"/>
      <c r="L38" s="18"/>
      <c r="M38" s="18"/>
      <c r="N38" s="18"/>
      <c r="O38" s="90"/>
      <c r="Q38" s="114"/>
      <c r="R38" s="114"/>
      <c r="S38" s="114"/>
      <c r="T38" s="114"/>
    </row>
    <row r="39" spans="2:21" x14ac:dyDescent="0.25">
      <c r="B39" s="91"/>
      <c r="C39" s="19"/>
      <c r="D39" s="19"/>
      <c r="E39" s="19"/>
      <c r="F39" s="92"/>
      <c r="G39" s="92"/>
      <c r="H39" s="92"/>
      <c r="I39" s="92"/>
      <c r="J39" s="92"/>
      <c r="K39" s="92"/>
      <c r="L39" s="19"/>
      <c r="M39" s="19"/>
      <c r="N39" s="19"/>
      <c r="O39" s="93"/>
      <c r="Q39" s="114"/>
      <c r="R39" s="114"/>
      <c r="S39" s="114"/>
      <c r="T39" s="114"/>
    </row>
    <row r="42" spans="2:21" x14ac:dyDescent="0.25"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8"/>
    </row>
    <row r="43" spans="2:21" x14ac:dyDescent="0.25">
      <c r="B43" s="89"/>
      <c r="C43" s="124" t="s">
        <v>66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90"/>
      <c r="R43" s="114"/>
      <c r="S43" s="114"/>
      <c r="T43" s="114"/>
      <c r="U43" s="114"/>
    </row>
    <row r="44" spans="2:21" x14ac:dyDescent="0.25">
      <c r="B44" s="89"/>
      <c r="C44" s="125" t="s">
        <v>88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90"/>
      <c r="R44" s="114"/>
      <c r="S44" s="114" t="s">
        <v>64</v>
      </c>
      <c r="T44" s="114">
        <v>2016</v>
      </c>
      <c r="U44" s="114">
        <v>2017</v>
      </c>
    </row>
    <row r="45" spans="2:21" x14ac:dyDescent="0.25">
      <c r="B45" s="89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90"/>
      <c r="R45" s="114" t="s">
        <v>4</v>
      </c>
      <c r="S45" s="114" t="s">
        <v>4</v>
      </c>
      <c r="T45" s="118">
        <v>707.48829452000007</v>
      </c>
      <c r="U45" s="118">
        <v>780.63078308000013</v>
      </c>
    </row>
    <row r="46" spans="2:21" x14ac:dyDescent="0.25">
      <c r="B46" s="8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90"/>
      <c r="R46" s="114" t="s">
        <v>5</v>
      </c>
      <c r="S46" s="114" t="s">
        <v>5</v>
      </c>
      <c r="T46" s="118">
        <v>449.76275513000007</v>
      </c>
      <c r="U46" s="118">
        <v>461.37393463000001</v>
      </c>
    </row>
    <row r="47" spans="2:21" x14ac:dyDescent="0.25">
      <c r="B47" s="89"/>
      <c r="C47" s="18"/>
      <c r="D47" s="18"/>
      <c r="E47" s="18"/>
      <c r="F47" s="134" t="s">
        <v>82</v>
      </c>
      <c r="G47" s="134"/>
      <c r="H47" s="134"/>
      <c r="I47" s="134"/>
      <c r="J47" s="134"/>
      <c r="K47" s="134"/>
      <c r="L47" s="18"/>
      <c r="M47" s="18"/>
      <c r="N47" s="18"/>
      <c r="O47" s="90"/>
      <c r="R47" s="114" t="s">
        <v>3</v>
      </c>
      <c r="S47" s="114" t="s">
        <v>3</v>
      </c>
      <c r="T47" s="118">
        <v>386.1648739100001</v>
      </c>
      <c r="U47" s="118">
        <v>363.89799615999999</v>
      </c>
    </row>
    <row r="48" spans="2:21" x14ac:dyDescent="0.25">
      <c r="B48" s="89"/>
      <c r="C48" s="18"/>
      <c r="D48" s="18"/>
      <c r="E48" s="18"/>
      <c r="F48" s="135" t="s">
        <v>10</v>
      </c>
      <c r="G48" s="135"/>
      <c r="H48" s="135"/>
      <c r="I48" s="135"/>
      <c r="J48" s="135"/>
      <c r="K48" s="135"/>
      <c r="L48" s="18"/>
      <c r="M48" s="18"/>
      <c r="N48" s="18"/>
      <c r="O48" s="90"/>
      <c r="R48" s="114" t="s">
        <v>2</v>
      </c>
      <c r="S48" s="114" t="s">
        <v>2</v>
      </c>
      <c r="T48" s="118">
        <v>237.17332367999995</v>
      </c>
      <c r="U48" s="118">
        <v>285.09343933999997</v>
      </c>
    </row>
    <row r="49" spans="2:15" ht="25.5" x14ac:dyDescent="0.25">
      <c r="B49" s="89"/>
      <c r="C49" s="18"/>
      <c r="D49" s="18"/>
      <c r="E49" s="18"/>
      <c r="F49" s="96" t="s">
        <v>64</v>
      </c>
      <c r="G49" s="97">
        <v>42705</v>
      </c>
      <c r="H49" s="96">
        <v>43070</v>
      </c>
      <c r="I49" s="96" t="s">
        <v>63</v>
      </c>
      <c r="J49" s="106" t="s">
        <v>67</v>
      </c>
      <c r="K49" s="106" t="s">
        <v>68</v>
      </c>
      <c r="L49" s="18"/>
      <c r="M49" s="18"/>
      <c r="N49" s="18"/>
      <c r="O49" s="90"/>
    </row>
    <row r="50" spans="2:15" x14ac:dyDescent="0.25">
      <c r="B50" s="89"/>
      <c r="C50" s="18"/>
      <c r="D50" s="18"/>
      <c r="E50" s="18"/>
      <c r="F50" s="75" t="s">
        <v>2</v>
      </c>
      <c r="G50" s="57">
        <f>+'3. Amazonas'!G78</f>
        <v>237.17332367999995</v>
      </c>
      <c r="H50" s="57">
        <f>+'3. Amazonas'!H78</f>
        <v>285.09343933999997</v>
      </c>
      <c r="I50" s="60">
        <f t="shared" ref="I50:I54" si="3">+H50/G50-1</f>
        <v>0.20204681924791434</v>
      </c>
      <c r="J50" s="59">
        <f>+H50/H$54</f>
        <v>0.15076362733792384</v>
      </c>
      <c r="K50" s="59">
        <f>+H50/H33</f>
        <v>0.60563914144259234</v>
      </c>
      <c r="L50" s="18"/>
      <c r="M50" s="18"/>
      <c r="N50" s="18"/>
      <c r="O50" s="90"/>
    </row>
    <row r="51" spans="2:15" x14ac:dyDescent="0.25">
      <c r="B51" s="89"/>
      <c r="C51" s="18"/>
      <c r="D51" s="18"/>
      <c r="E51" s="18"/>
      <c r="F51" s="75" t="s">
        <v>3</v>
      </c>
      <c r="G51" s="57">
        <f>+'4. Loreto'!G78</f>
        <v>386.1648739100001</v>
      </c>
      <c r="H51" s="57">
        <f>+'4. Loreto'!H78</f>
        <v>363.89799615999999</v>
      </c>
      <c r="I51" s="60">
        <f t="shared" si="3"/>
        <v>-5.7661582537384404E-2</v>
      </c>
      <c r="J51" s="59">
        <f>+H51/H$54</f>
        <v>0.19243719535985124</v>
      </c>
      <c r="K51" s="59">
        <f>+H51/H34</f>
        <v>0.20420718174248984</v>
      </c>
      <c r="L51" s="18"/>
      <c r="M51" s="18"/>
      <c r="N51" s="18"/>
      <c r="O51" s="90"/>
    </row>
    <row r="52" spans="2:15" x14ac:dyDescent="0.25">
      <c r="B52" s="89"/>
      <c r="C52" s="18"/>
      <c r="D52" s="18"/>
      <c r="E52" s="18"/>
      <c r="F52" s="75" t="s">
        <v>4</v>
      </c>
      <c r="G52" s="57">
        <f>+'5. San Martín'!G78</f>
        <v>707.48829452000007</v>
      </c>
      <c r="H52" s="57">
        <f>+'5. San Martín'!H78</f>
        <v>780.63078308000013</v>
      </c>
      <c r="I52" s="60">
        <f t="shared" si="3"/>
        <v>0.10338331973340154</v>
      </c>
      <c r="J52" s="59">
        <f>+H52/H$54</f>
        <v>0.41281458016446265</v>
      </c>
      <c r="K52" s="59">
        <f>+H52/H35</f>
        <v>0.34364619634235233</v>
      </c>
      <c r="L52" s="18"/>
      <c r="M52" s="18"/>
      <c r="N52" s="18"/>
      <c r="O52" s="90"/>
    </row>
    <row r="53" spans="2:15" x14ac:dyDescent="0.25">
      <c r="B53" s="89"/>
      <c r="C53" s="18"/>
      <c r="D53" s="18"/>
      <c r="E53" s="18"/>
      <c r="F53" s="75" t="s">
        <v>5</v>
      </c>
      <c r="G53" s="57">
        <f>+'6. Ucayali'!G78</f>
        <v>449.76275513000007</v>
      </c>
      <c r="H53" s="57">
        <f>+'6. Ucayali'!H78</f>
        <v>461.37393463000001</v>
      </c>
      <c r="I53" s="60">
        <f t="shared" si="3"/>
        <v>2.5816231707856296E-2</v>
      </c>
      <c r="J53" s="59">
        <f>+H53/H$54</f>
        <v>0.24398459713776224</v>
      </c>
      <c r="K53" s="59">
        <f>+H53/H36</f>
        <v>0.3162427556006146</v>
      </c>
      <c r="L53" s="18"/>
      <c r="M53" s="18"/>
      <c r="N53" s="18"/>
      <c r="O53" s="90"/>
    </row>
    <row r="54" spans="2:15" x14ac:dyDescent="0.25">
      <c r="B54" s="89"/>
      <c r="C54" s="18"/>
      <c r="D54" s="18"/>
      <c r="E54" s="18"/>
      <c r="F54" s="107" t="s">
        <v>6</v>
      </c>
      <c r="G54" s="108">
        <f>SUM(G50:G53)</f>
        <v>1780.5892472400001</v>
      </c>
      <c r="H54" s="108">
        <f>SUM(H50:H53)</f>
        <v>1890.9961532100001</v>
      </c>
      <c r="I54" s="109">
        <f t="shared" si="3"/>
        <v>6.2005825398045111E-2</v>
      </c>
      <c r="J54" s="110">
        <f t="shared" ref="J54" si="4">+H54/H$54</f>
        <v>1</v>
      </c>
      <c r="K54" s="110">
        <f>+H54/H37</f>
        <v>0.31604723617362868</v>
      </c>
      <c r="L54" s="18"/>
      <c r="M54" s="18"/>
      <c r="N54" s="18"/>
      <c r="O54" s="90"/>
    </row>
    <row r="55" spans="2:15" x14ac:dyDescent="0.25">
      <c r="B55" s="89"/>
      <c r="C55" s="18"/>
      <c r="D55" s="18"/>
      <c r="E55" s="18"/>
      <c r="F55" s="128" t="s">
        <v>69</v>
      </c>
      <c r="G55" s="128"/>
      <c r="H55" s="128"/>
      <c r="I55" s="128"/>
      <c r="J55" s="128"/>
      <c r="K55" s="128"/>
      <c r="L55" s="18"/>
      <c r="M55" s="18"/>
      <c r="N55" s="18"/>
      <c r="O55" s="90"/>
    </row>
    <row r="56" spans="2:15" x14ac:dyDescent="0.25">
      <c r="B56" s="8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90"/>
    </row>
    <row r="57" spans="2:15" x14ac:dyDescent="0.25">
      <c r="B57" s="8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90"/>
    </row>
    <row r="58" spans="2:15" x14ac:dyDescent="0.25">
      <c r="B58" s="89"/>
      <c r="C58" s="125" t="s">
        <v>89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90"/>
    </row>
    <row r="59" spans="2:15" x14ac:dyDescent="0.25">
      <c r="B59" s="89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90"/>
    </row>
    <row r="60" spans="2:15" x14ac:dyDescent="0.25">
      <c r="B60" s="8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90"/>
    </row>
    <row r="61" spans="2:15" x14ac:dyDescent="0.25">
      <c r="B61" s="89"/>
      <c r="C61" s="18"/>
      <c r="D61" s="129" t="s">
        <v>83</v>
      </c>
      <c r="E61" s="129"/>
      <c r="F61" s="129"/>
      <c r="G61" s="129"/>
      <c r="H61" s="129"/>
      <c r="I61" s="129"/>
      <c r="J61" s="129"/>
      <c r="K61" s="129"/>
      <c r="L61" s="129"/>
      <c r="M61" s="129"/>
      <c r="N61" s="18"/>
      <c r="O61" s="90"/>
    </row>
    <row r="62" spans="2:15" x14ac:dyDescent="0.25">
      <c r="B62" s="89"/>
      <c r="C62" s="18"/>
      <c r="D62" s="130" t="s">
        <v>70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8"/>
      <c r="O62" s="90"/>
    </row>
    <row r="63" spans="2:15" x14ac:dyDescent="0.25">
      <c r="B63" s="89"/>
      <c r="C63" s="18"/>
      <c r="D63" s="131" t="s">
        <v>71</v>
      </c>
      <c r="E63" s="131"/>
      <c r="F63" s="131" t="s">
        <v>72</v>
      </c>
      <c r="G63" s="131"/>
      <c r="H63" s="131" t="s">
        <v>73</v>
      </c>
      <c r="I63" s="131"/>
      <c r="J63" s="132" t="s">
        <v>74</v>
      </c>
      <c r="K63" s="132"/>
      <c r="L63" s="132"/>
      <c r="M63" s="132"/>
      <c r="N63" s="18"/>
      <c r="O63" s="90"/>
    </row>
    <row r="64" spans="2:15" x14ac:dyDescent="0.25">
      <c r="B64" s="89"/>
      <c r="C64" s="18"/>
      <c r="D64" s="131"/>
      <c r="E64" s="131"/>
      <c r="F64" s="96">
        <v>43070</v>
      </c>
      <c r="G64" s="94" t="s">
        <v>75</v>
      </c>
      <c r="H64" s="96">
        <v>43070</v>
      </c>
      <c r="I64" s="94" t="s">
        <v>75</v>
      </c>
      <c r="J64" s="97">
        <v>42705</v>
      </c>
      <c r="K64" s="96">
        <v>43070</v>
      </c>
      <c r="L64" s="94" t="s">
        <v>22</v>
      </c>
      <c r="M64" s="94" t="s">
        <v>58</v>
      </c>
      <c r="N64" s="18"/>
      <c r="O64" s="90"/>
    </row>
    <row r="65" spans="2:15" x14ac:dyDescent="0.25">
      <c r="B65" s="89"/>
      <c r="C65" s="18"/>
      <c r="D65" s="75" t="s">
        <v>12</v>
      </c>
      <c r="E65" s="76"/>
      <c r="F65" s="57">
        <f>+'3. Amazonas'!E85+'4. Loreto'!E85+'5. San Martín'!E85+'6. Ucayali'!E85</f>
        <v>757.73229490000006</v>
      </c>
      <c r="G65" s="60">
        <f>+F65/F70</f>
        <v>0.54542552755215945</v>
      </c>
      <c r="H65" s="57">
        <f>+'3. Amazonas'!K85+'4. Loreto'!K85+'5. San Martín'!K85+'6. Ucayali'!K85</f>
        <v>141.63323580000002</v>
      </c>
      <c r="I65" s="60">
        <f>+H65/H70</f>
        <v>0.28228053802916603</v>
      </c>
      <c r="J65" s="57">
        <f>+'3. Amazonas'!G73+'4. Loreto'!G73+'5. San Martín'!G73+'6. Ucayali'!G73</f>
        <v>911.59224543999994</v>
      </c>
      <c r="K65" s="57">
        <f>+H65+F65</f>
        <v>899.36553070000014</v>
      </c>
      <c r="L65" s="60">
        <f t="shared" ref="L65:L70" si="5">+K65/J65-1</f>
        <v>-1.3412482171892837E-2</v>
      </c>
      <c r="M65" s="60">
        <f>+K65/K70</f>
        <v>0.47560410378059786</v>
      </c>
      <c r="N65" s="18"/>
      <c r="O65" s="90"/>
    </row>
    <row r="66" spans="2:15" x14ac:dyDescent="0.25">
      <c r="B66" s="89"/>
      <c r="C66" s="18"/>
      <c r="D66" s="75" t="s">
        <v>14</v>
      </c>
      <c r="E66" s="76"/>
      <c r="F66" s="57">
        <f>+'3. Amazonas'!E86+'4. Loreto'!E86+'5. San Martín'!E86+'6. Ucayali'!E86</f>
        <v>529.39957443000003</v>
      </c>
      <c r="G66" s="60">
        <f>+F66/F70</f>
        <v>0.38106867572204811</v>
      </c>
      <c r="H66" s="57">
        <f>+'3. Amazonas'!K86+'4. Loreto'!K86+'5. San Martín'!K86+'6. Ucayali'!K86</f>
        <v>251.70023452000001</v>
      </c>
      <c r="I66" s="60">
        <f>+H66/H70</f>
        <v>0.50164833996098579</v>
      </c>
      <c r="J66" s="57">
        <f>+'3. Amazonas'!G74+'4. Loreto'!G74+'5. San Martín'!G74+'6. Ucayali'!G74</f>
        <v>682.9881969600001</v>
      </c>
      <c r="K66" s="57">
        <f t="shared" ref="K66:K70" si="6">+H66+F66</f>
        <v>781.09980895000001</v>
      </c>
      <c r="L66" s="60">
        <f t="shared" si="5"/>
        <v>0.14365052343026941</v>
      </c>
      <c r="M66" s="60">
        <f>+K66/K70</f>
        <v>0.4130626112718786</v>
      </c>
      <c r="N66" s="18"/>
      <c r="O66" s="90"/>
    </row>
    <row r="67" spans="2:15" x14ac:dyDescent="0.25">
      <c r="B67" s="89"/>
      <c r="C67" s="18"/>
      <c r="D67" s="75" t="s">
        <v>15</v>
      </c>
      <c r="E67" s="76"/>
      <c r="F67" s="57">
        <f>+'3. Amazonas'!E87+'4. Loreto'!E87+'5. San Martín'!E87+'6. Ucayali'!E87</f>
        <v>10.089545280000001</v>
      </c>
      <c r="G67" s="60">
        <f>+F67/F70</f>
        <v>7.2625854726591256E-3</v>
      </c>
      <c r="H67" s="57">
        <f>+'3. Amazonas'!K87+'4. Loreto'!K87+'5. San Martín'!K87+'6. Ucayali'!K87</f>
        <v>19.763603660000001</v>
      </c>
      <c r="I67" s="60">
        <f>+H67/H70</f>
        <v>3.9389629439928353E-2</v>
      </c>
      <c r="J67" s="57">
        <f>+'3. Amazonas'!G75+'4. Loreto'!G75+'5. San Martín'!G75+'6. Ucayali'!G75</f>
        <v>9.3627074999999991</v>
      </c>
      <c r="K67" s="57">
        <f t="shared" si="6"/>
        <v>29.853148940000004</v>
      </c>
      <c r="L67" s="60">
        <f t="shared" si="5"/>
        <v>2.1885166699910261</v>
      </c>
      <c r="M67" s="60">
        <f>+K67/K70</f>
        <v>1.57869961233521E-2</v>
      </c>
      <c r="N67" s="18"/>
      <c r="O67" s="90"/>
    </row>
    <row r="68" spans="2:15" x14ac:dyDescent="0.25">
      <c r="B68" s="89"/>
      <c r="C68" s="18"/>
      <c r="D68" s="75" t="s">
        <v>16</v>
      </c>
      <c r="E68" s="76"/>
      <c r="F68" s="57">
        <f>+'3. Amazonas'!E88+'4. Loreto'!E88+'5. San Martín'!E88+'6. Ucayali'!E88</f>
        <v>2.2100849400000002</v>
      </c>
      <c r="G68" s="60">
        <f>+F68/F70</f>
        <v>1.5908477868079615E-3</v>
      </c>
      <c r="H68" s="57">
        <f>+'3. Amazonas'!K88+'4. Loreto'!K88+'5. San Martín'!K88+'6. Ucayali'!K88</f>
        <v>5.3440831299999996</v>
      </c>
      <c r="I68" s="60">
        <f>+H68/H70</f>
        <v>1.065096516850877E-2</v>
      </c>
      <c r="J68" s="57">
        <f>+'3. Amazonas'!G76+'4. Loreto'!G76+'5. San Martín'!G76+'6. Ucayali'!G76</f>
        <v>16.34099307</v>
      </c>
      <c r="K68" s="57">
        <f t="shared" si="6"/>
        <v>7.5541680699999993</v>
      </c>
      <c r="L68" s="60">
        <f t="shared" si="5"/>
        <v>-0.53771670805806182</v>
      </c>
      <c r="M68" s="60">
        <f>+K68/K70</f>
        <v>3.9948087980912405E-3</v>
      </c>
      <c r="N68" s="18"/>
      <c r="O68" s="90"/>
    </row>
    <row r="69" spans="2:15" x14ac:dyDescent="0.25">
      <c r="B69" s="89"/>
      <c r="C69" s="18"/>
      <c r="D69" s="75" t="s">
        <v>13</v>
      </c>
      <c r="E69" s="76"/>
      <c r="F69" s="57">
        <f>+'3. Amazonas'!E89+'4. Loreto'!E89+'5. San Martín'!E89+'6. Ucayali'!E89</f>
        <v>89.818281810000002</v>
      </c>
      <c r="G69" s="60">
        <f>+F69/F70</f>
        <v>6.4652363466325538E-2</v>
      </c>
      <c r="H69" s="57">
        <f>+'3. Amazonas'!K89+'4. Loreto'!K89+'5. San Martín'!K89+'6. Ucayali'!K89</f>
        <v>83.305214739999997</v>
      </c>
      <c r="I69" s="60">
        <f>+H69/H70</f>
        <v>0.16603052740141103</v>
      </c>
      <c r="J69" s="57">
        <f>+'3. Amazonas'!G77+'4. Loreto'!G77+'5. San Martín'!G77+'6. Ucayali'!G77</f>
        <v>160.30510427000002</v>
      </c>
      <c r="K69" s="57">
        <f t="shared" si="6"/>
        <v>173.12349655</v>
      </c>
      <c r="L69" s="60">
        <f t="shared" si="5"/>
        <v>7.996247117877231E-2</v>
      </c>
      <c r="M69" s="60">
        <f>+K69/K70</f>
        <v>9.1551480026080309E-2</v>
      </c>
      <c r="N69" s="18"/>
      <c r="O69" s="90"/>
    </row>
    <row r="70" spans="2:15" x14ac:dyDescent="0.25">
      <c r="B70" s="89"/>
      <c r="C70" s="18"/>
      <c r="D70" s="77"/>
      <c r="E70" s="78" t="s">
        <v>76</v>
      </c>
      <c r="F70" s="79">
        <f>SUM(F65:F69)</f>
        <v>1389.2497813599998</v>
      </c>
      <c r="G70" s="80">
        <f>SUM(G65:G69)</f>
        <v>1.0000000000000002</v>
      </c>
      <c r="H70" s="79">
        <f>SUM(H65:H69)</f>
        <v>501.74637185000006</v>
      </c>
      <c r="I70" s="80">
        <f>SUM(I65:I69)</f>
        <v>0.99999999999999989</v>
      </c>
      <c r="J70" s="79">
        <f>SUM(J65:J69)</f>
        <v>1780.5892472400001</v>
      </c>
      <c r="K70" s="79">
        <f t="shared" si="6"/>
        <v>1890.9961532099999</v>
      </c>
      <c r="L70" s="80">
        <f t="shared" si="5"/>
        <v>6.2005825398044889E-2</v>
      </c>
      <c r="M70" s="80">
        <f>SUM(M65:M69)</f>
        <v>1.0000000000000002</v>
      </c>
      <c r="N70" s="18"/>
      <c r="O70" s="90"/>
    </row>
    <row r="71" spans="2:15" x14ac:dyDescent="0.25">
      <c r="B71" s="89"/>
      <c r="C71" s="18"/>
      <c r="D71" s="128" t="s">
        <v>77</v>
      </c>
      <c r="E71" s="128"/>
      <c r="F71" s="128"/>
      <c r="G71" s="128"/>
      <c r="H71" s="128"/>
      <c r="I71" s="128"/>
      <c r="J71" s="128"/>
      <c r="K71" s="128"/>
      <c r="L71" s="128"/>
      <c r="M71" s="128"/>
      <c r="N71" s="18"/>
      <c r="O71" s="90"/>
    </row>
    <row r="72" spans="2:15" x14ac:dyDescent="0.25">
      <c r="B72" s="8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90"/>
    </row>
    <row r="73" spans="2:15" x14ac:dyDescent="0.25">
      <c r="B73" s="8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90"/>
    </row>
    <row r="74" spans="2:15" x14ac:dyDescent="0.25">
      <c r="B74" s="89"/>
      <c r="C74" s="125" t="s">
        <v>90</v>
      </c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90"/>
    </row>
    <row r="75" spans="2:15" x14ac:dyDescent="0.25">
      <c r="B75" s="89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90"/>
    </row>
    <row r="76" spans="2:15" x14ac:dyDescent="0.25">
      <c r="B76" s="8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90"/>
    </row>
    <row r="77" spans="2:15" x14ac:dyDescent="0.25">
      <c r="B77" s="89"/>
      <c r="C77" s="18"/>
      <c r="D77" s="18"/>
      <c r="E77" s="18"/>
      <c r="F77" s="129" t="s">
        <v>84</v>
      </c>
      <c r="G77" s="129"/>
      <c r="H77" s="129"/>
      <c r="I77" s="129"/>
      <c r="J77" s="129"/>
      <c r="K77" s="129"/>
      <c r="L77" s="129"/>
      <c r="M77" s="18"/>
      <c r="N77" s="18"/>
      <c r="O77" s="90"/>
    </row>
    <row r="78" spans="2:15" x14ac:dyDescent="0.25">
      <c r="B78" s="89"/>
      <c r="C78" s="18"/>
      <c r="D78" s="18"/>
      <c r="E78" s="18"/>
      <c r="F78" s="130" t="s">
        <v>10</v>
      </c>
      <c r="G78" s="130"/>
      <c r="H78" s="130"/>
      <c r="I78" s="130"/>
      <c r="J78" s="130"/>
      <c r="K78" s="130"/>
      <c r="L78" s="130"/>
      <c r="M78" s="18"/>
      <c r="N78" s="18"/>
      <c r="O78" s="90"/>
    </row>
    <row r="79" spans="2:15" x14ac:dyDescent="0.25">
      <c r="B79" s="89"/>
      <c r="C79" s="18"/>
      <c r="D79" s="18"/>
      <c r="E79" s="18"/>
      <c r="F79" s="53" t="s">
        <v>55</v>
      </c>
      <c r="G79" s="53" t="s">
        <v>32</v>
      </c>
      <c r="H79" s="53" t="s">
        <v>22</v>
      </c>
      <c r="I79" s="53" t="s">
        <v>27</v>
      </c>
      <c r="J79" s="53" t="s">
        <v>22</v>
      </c>
      <c r="K79" s="111" t="s">
        <v>78</v>
      </c>
      <c r="L79" s="53" t="s">
        <v>22</v>
      </c>
      <c r="M79" s="18"/>
      <c r="N79" s="18"/>
      <c r="O79" s="90"/>
    </row>
    <row r="80" spans="2:15" x14ac:dyDescent="0.25">
      <c r="B80" s="89"/>
      <c r="C80" s="18"/>
      <c r="D80" s="18"/>
      <c r="E80" s="84"/>
      <c r="F80" s="54">
        <v>2011</v>
      </c>
      <c r="G80" s="58">
        <f>+'3. Amazonas'!F57+'4. Loreto'!F57+'5. San Martín'!F57+'6. Ucayali'!F57</f>
        <v>963.71411527000009</v>
      </c>
      <c r="H80" s="60"/>
      <c r="I80" s="57">
        <f>+'3. Amazonas'!H57+'4. Loreto'!H57+'5. San Martín'!H57+'6. Ucayali'!H57</f>
        <v>447.75339203999999</v>
      </c>
      <c r="J80" s="81"/>
      <c r="K80" s="57">
        <f>+I80+G80</f>
        <v>1411.4675073100002</v>
      </c>
      <c r="L80" s="119">
        <v>0.113</v>
      </c>
      <c r="M80" s="18"/>
      <c r="N80" s="18"/>
      <c r="O80" s="90"/>
    </row>
    <row r="81" spans="2:15" x14ac:dyDescent="0.25">
      <c r="B81" s="89"/>
      <c r="C81" s="18"/>
      <c r="D81" s="18"/>
      <c r="E81" s="84"/>
      <c r="F81" s="54">
        <v>2012</v>
      </c>
      <c r="G81" s="58">
        <f>+'3. Amazonas'!F58+'4. Loreto'!F58+'5. San Martín'!F58+'6. Ucayali'!F58</f>
        <v>1121.4806344799999</v>
      </c>
      <c r="H81" s="59">
        <f t="shared" ref="H81:J84" si="7">+G81/G80-1</f>
        <v>0.16370676397719763</v>
      </c>
      <c r="I81" s="57">
        <f>+'3. Amazonas'!H58+'4. Loreto'!H58+'5. San Martín'!H58+'6. Ucayali'!H58</f>
        <v>470.38116590000004</v>
      </c>
      <c r="J81" s="59">
        <f t="shared" si="7"/>
        <v>5.0536242186588698E-2</v>
      </c>
      <c r="K81" s="57">
        <f t="shared" ref="K81:K85" si="8">+I81+G81</f>
        <v>1591.86180038</v>
      </c>
      <c r="L81" s="59">
        <f t="shared" ref="L81:L84" si="9">+K81/K80-1</f>
        <v>0.12780619612972766</v>
      </c>
      <c r="M81" s="18"/>
      <c r="N81" s="18"/>
      <c r="O81" s="90"/>
    </row>
    <row r="82" spans="2:15" x14ac:dyDescent="0.25">
      <c r="B82" s="89"/>
      <c r="C82" s="18"/>
      <c r="D82" s="18"/>
      <c r="E82" s="18"/>
      <c r="F82" s="54">
        <v>2013</v>
      </c>
      <c r="G82" s="58">
        <f>+'3. Amazonas'!F59+'4. Loreto'!F59+'5. San Martín'!F59+'6. Ucayali'!F59</f>
        <v>1018.1847665999999</v>
      </c>
      <c r="H82" s="59">
        <f t="shared" si="7"/>
        <v>-9.2106688875546738E-2</v>
      </c>
      <c r="I82" s="57">
        <f>+'3. Amazonas'!H59+'4. Loreto'!H59+'5. San Martín'!H59+'6. Ucayali'!H59</f>
        <v>422.79432917999998</v>
      </c>
      <c r="J82" s="59">
        <f t="shared" si="7"/>
        <v>-0.10116654358162958</v>
      </c>
      <c r="K82" s="57">
        <f t="shared" si="8"/>
        <v>1440.9790957799999</v>
      </c>
      <c r="L82" s="59">
        <f t="shared" si="9"/>
        <v>-9.4783796284314548E-2</v>
      </c>
      <c r="M82" s="18"/>
      <c r="N82" s="18"/>
      <c r="O82" s="90"/>
    </row>
    <row r="83" spans="2:15" x14ac:dyDescent="0.25">
      <c r="B83" s="89"/>
      <c r="C83" s="18"/>
      <c r="D83" s="18"/>
      <c r="E83" s="18"/>
      <c r="F83" s="54">
        <v>2014</v>
      </c>
      <c r="G83" s="58">
        <f>+'3. Amazonas'!F60+'4. Loreto'!F60+'5. San Martín'!F60+'6. Ucayali'!F60</f>
        <v>1058.4864084200001</v>
      </c>
      <c r="H83" s="59">
        <f t="shared" si="7"/>
        <v>3.9581855024779511E-2</v>
      </c>
      <c r="I83" s="57">
        <f>+'3. Amazonas'!H60+'4. Loreto'!H60+'5. San Martín'!H60+'6. Ucayali'!H60</f>
        <v>435.22972095</v>
      </c>
      <c r="J83" s="59">
        <f t="shared" si="7"/>
        <v>2.9412390166439151E-2</v>
      </c>
      <c r="K83" s="57">
        <f t="shared" si="8"/>
        <v>1493.7161293700001</v>
      </c>
      <c r="L83" s="59">
        <f t="shared" si="9"/>
        <v>3.6598055963784626E-2</v>
      </c>
      <c r="M83" s="18"/>
      <c r="N83" s="18"/>
      <c r="O83" s="90"/>
    </row>
    <row r="84" spans="2:15" x14ac:dyDescent="0.25">
      <c r="B84" s="89"/>
      <c r="C84" s="18"/>
      <c r="D84" s="18"/>
      <c r="E84" s="18"/>
      <c r="F84" s="54">
        <v>2015</v>
      </c>
      <c r="G84" s="58">
        <f>+'3. Amazonas'!F61+'4. Loreto'!F61+'5. San Martín'!F61+'6. Ucayali'!F61</f>
        <v>1101.0974751200001</v>
      </c>
      <c r="H84" s="59">
        <f t="shared" si="7"/>
        <v>4.0256602598804703E-2</v>
      </c>
      <c r="I84" s="57">
        <f>+'3. Amazonas'!H61+'4. Loreto'!H61+'5. San Martín'!H61+'6. Ucayali'!H61</f>
        <v>430.46634580999995</v>
      </c>
      <c r="J84" s="59">
        <f t="shared" si="7"/>
        <v>-1.0944507947671323E-2</v>
      </c>
      <c r="K84" s="57">
        <f t="shared" si="8"/>
        <v>1531.56382093</v>
      </c>
      <c r="L84" s="59">
        <f t="shared" si="9"/>
        <v>2.533794126998079E-2</v>
      </c>
      <c r="M84" s="18"/>
      <c r="N84" s="18"/>
      <c r="O84" s="90"/>
    </row>
    <row r="85" spans="2:15" x14ac:dyDescent="0.25">
      <c r="B85" s="89"/>
      <c r="C85" s="18"/>
      <c r="D85" s="18"/>
      <c r="E85" s="18"/>
      <c r="F85" s="54">
        <v>2016</v>
      </c>
      <c r="G85" s="58">
        <f>+'3. Amazonas'!F62+'4. Loreto'!F62+'5. San Martín'!F62+'6. Ucayali'!F62</f>
        <v>1321.1054231800001</v>
      </c>
      <c r="H85" s="60">
        <f>+G85/G84-1</f>
        <v>0.19980787626093055</v>
      </c>
      <c r="I85" s="57">
        <f>+'3. Amazonas'!H62+'4. Loreto'!H62+'5. San Martín'!H62+'6. Ucayali'!H62</f>
        <v>459.48382406000002</v>
      </c>
      <c r="J85" s="60">
        <f>+I85/I84-1</f>
        <v>6.7409400368798833E-2</v>
      </c>
      <c r="K85" s="57">
        <f t="shared" si="8"/>
        <v>1780.5892472400001</v>
      </c>
      <c r="L85" s="60">
        <f>+K85/K84-1</f>
        <v>0.16259552681179579</v>
      </c>
      <c r="M85" s="18"/>
      <c r="N85" s="18"/>
      <c r="O85" s="90"/>
    </row>
    <row r="86" spans="2:15" x14ac:dyDescent="0.25">
      <c r="B86" s="89"/>
      <c r="C86" s="18"/>
      <c r="D86" s="18"/>
      <c r="E86" s="18"/>
      <c r="F86" s="54">
        <v>2017</v>
      </c>
      <c r="G86" s="58">
        <f>+'3. Amazonas'!F63+'4. Loreto'!F63+'5. San Martín'!F63+'6. Ucayali'!F63</f>
        <v>1389.24978136</v>
      </c>
      <c r="H86" s="60">
        <f>+G86/G85-1</f>
        <v>5.1581317421263373E-2</v>
      </c>
      <c r="I86" s="57">
        <f>+'3. Amazonas'!H63+'4. Loreto'!H63+'5. San Martín'!H63+'6. Ucayali'!H63</f>
        <v>501.74637185</v>
      </c>
      <c r="J86" s="60">
        <f>+I86/I85-1</f>
        <v>9.1978314745811973E-2</v>
      </c>
      <c r="K86" s="57">
        <f t="shared" ref="K86" si="10">+I86+G86</f>
        <v>1890.9961532100001</v>
      </c>
      <c r="L86" s="60">
        <f>+K86/K85-1</f>
        <v>6.2005825398045111E-2</v>
      </c>
      <c r="M86" s="18"/>
      <c r="N86" s="18"/>
      <c r="O86" s="90"/>
    </row>
    <row r="87" spans="2:15" x14ac:dyDescent="0.25">
      <c r="B87" s="89"/>
      <c r="C87" s="18"/>
      <c r="D87" s="18"/>
      <c r="E87" s="18"/>
      <c r="F87" s="128" t="s">
        <v>35</v>
      </c>
      <c r="G87" s="128"/>
      <c r="H87" s="128"/>
      <c r="I87" s="128"/>
      <c r="J87" s="128"/>
      <c r="K87" s="128"/>
      <c r="L87" s="128"/>
      <c r="M87" s="18"/>
      <c r="N87" s="18"/>
      <c r="O87" s="90"/>
    </row>
    <row r="88" spans="2:15" x14ac:dyDescent="0.25">
      <c r="B88" s="89"/>
      <c r="C88" s="18"/>
      <c r="D88" s="18"/>
      <c r="E88" s="18"/>
      <c r="F88" s="18"/>
      <c r="G88" s="112">
        <f>+(G86/G81)^(1/5)-1</f>
        <v>4.3752939740843821E-2</v>
      </c>
      <c r="H88" s="113"/>
      <c r="I88" s="112">
        <f>+(I86/I81)^(1/5)-1</f>
        <v>1.2993977331973827E-2</v>
      </c>
      <c r="J88" s="113"/>
      <c r="K88" s="112">
        <f>+(K86/K81)^(1/5)-1</f>
        <v>3.5039816590247019E-2</v>
      </c>
      <c r="L88" s="18"/>
      <c r="M88" s="18"/>
      <c r="N88" s="18"/>
      <c r="O88" s="90"/>
    </row>
    <row r="89" spans="2:15" x14ac:dyDescent="0.25">
      <c r="B89" s="91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93"/>
    </row>
    <row r="92" spans="2:15" x14ac:dyDescent="0.25">
      <c r="B92" s="86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8"/>
    </row>
    <row r="93" spans="2:15" x14ac:dyDescent="0.25">
      <c r="B93" s="89"/>
      <c r="C93" s="124" t="s">
        <v>79</v>
      </c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90"/>
    </row>
    <row r="94" spans="2:15" x14ac:dyDescent="0.25">
      <c r="B94" s="89"/>
      <c r="C94" s="125" t="s">
        <v>91</v>
      </c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90"/>
    </row>
    <row r="95" spans="2:15" x14ac:dyDescent="0.25">
      <c r="B95" s="89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90"/>
    </row>
    <row r="96" spans="2:15" x14ac:dyDescent="0.25">
      <c r="B96" s="89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90"/>
    </row>
    <row r="97" spans="2:15" x14ac:dyDescent="0.25">
      <c r="B97" s="89"/>
      <c r="C97" s="18"/>
      <c r="D97" s="126" t="s">
        <v>85</v>
      </c>
      <c r="E97" s="126"/>
      <c r="F97" s="126"/>
      <c r="G97" s="126"/>
      <c r="H97" s="126"/>
      <c r="I97" s="126"/>
      <c r="J97" s="126"/>
      <c r="K97" s="126"/>
      <c r="L97" s="126"/>
      <c r="M97" s="18"/>
      <c r="N97" s="18"/>
      <c r="O97" s="90"/>
    </row>
    <row r="98" spans="2:15" x14ac:dyDescent="0.25">
      <c r="B98" s="89"/>
      <c r="C98" s="18"/>
      <c r="D98" s="127" t="s">
        <v>44</v>
      </c>
      <c r="E98" s="127"/>
      <c r="F98" s="127"/>
      <c r="G98" s="127"/>
      <c r="H98" s="127"/>
      <c r="I98" s="127"/>
      <c r="J98" s="127"/>
      <c r="K98" s="127"/>
      <c r="L98" s="127"/>
      <c r="M98" s="18"/>
      <c r="N98" s="18"/>
      <c r="O98" s="90"/>
    </row>
    <row r="99" spans="2:15" x14ac:dyDescent="0.25">
      <c r="B99" s="89"/>
      <c r="C99" s="18"/>
      <c r="D99" s="53" t="s">
        <v>93</v>
      </c>
      <c r="E99" s="62" t="s">
        <v>12</v>
      </c>
      <c r="F99" s="62" t="s">
        <v>39</v>
      </c>
      <c r="G99" s="62" t="s">
        <v>40</v>
      </c>
      <c r="H99" s="62" t="s">
        <v>41</v>
      </c>
      <c r="I99" s="62" t="s">
        <v>16</v>
      </c>
      <c r="J99" s="63" t="s">
        <v>45</v>
      </c>
      <c r="K99" s="62" t="s">
        <v>46</v>
      </c>
      <c r="L99" s="62" t="s">
        <v>6</v>
      </c>
      <c r="M99" s="18"/>
      <c r="N99" s="18"/>
      <c r="O99" s="90"/>
    </row>
    <row r="100" spans="2:15" x14ac:dyDescent="0.25">
      <c r="B100" s="89"/>
      <c r="C100" s="18"/>
      <c r="D100" s="54">
        <v>2012</v>
      </c>
      <c r="E100" s="67">
        <v>4.4392793220180519E-2</v>
      </c>
      <c r="F100" s="67">
        <v>5.9006146487573255E-2</v>
      </c>
      <c r="G100" s="67">
        <v>5.85446825523128E-2</v>
      </c>
      <c r="H100" s="67">
        <v>9.19728892344642E-2</v>
      </c>
      <c r="I100" s="67">
        <v>4.8132844290293991E-2</v>
      </c>
      <c r="J100" s="67">
        <v>1.4048925758384167E-2</v>
      </c>
      <c r="K100" s="67">
        <v>1.7716569910496645E-2</v>
      </c>
      <c r="L100" s="67">
        <v>4.66825166613496E-2</v>
      </c>
      <c r="M100" s="18"/>
      <c r="N100" s="18"/>
      <c r="O100" s="90"/>
    </row>
    <row r="101" spans="2:15" x14ac:dyDescent="0.25">
      <c r="B101" s="89"/>
      <c r="C101" s="18"/>
      <c r="D101" s="54">
        <v>2013</v>
      </c>
      <c r="E101" s="67">
        <v>6.3276725036261486E-2</v>
      </c>
      <c r="F101" s="67">
        <v>7.9441674559880965E-2</v>
      </c>
      <c r="G101" s="67">
        <v>6.8522214179275995E-2</v>
      </c>
      <c r="H101" s="67">
        <v>0.16123760559649669</v>
      </c>
      <c r="I101" s="67">
        <v>7.3523056723716285E-2</v>
      </c>
      <c r="J101" s="67">
        <v>1.3476614531721796E-2</v>
      </c>
      <c r="K101" s="67">
        <v>1.9587445174783856E-2</v>
      </c>
      <c r="L101" s="67">
        <v>6.2183815183873725E-2</v>
      </c>
      <c r="M101" s="18"/>
      <c r="N101" s="18"/>
      <c r="O101" s="90"/>
    </row>
    <row r="102" spans="2:15" x14ac:dyDescent="0.25">
      <c r="B102" s="89"/>
      <c r="C102" s="18"/>
      <c r="D102" s="54">
        <v>2014</v>
      </c>
      <c r="E102" s="67">
        <v>7.1119098649256487E-2</v>
      </c>
      <c r="F102" s="67">
        <v>6.3747455612450862E-2</v>
      </c>
      <c r="G102" s="67">
        <v>7.7441234625051522E-2</v>
      </c>
      <c r="H102" s="67">
        <v>0.31063023373302728</v>
      </c>
      <c r="I102" s="67">
        <v>6.5581437520442099E-2</v>
      </c>
      <c r="J102" s="67">
        <v>1.394850358911285E-2</v>
      </c>
      <c r="K102" s="67">
        <v>1.9752490905941646E-2</v>
      </c>
      <c r="L102" s="67">
        <v>6.7980328741142987E-2</v>
      </c>
      <c r="M102" s="18"/>
      <c r="N102" s="18"/>
      <c r="O102" s="90"/>
    </row>
    <row r="103" spans="2:15" x14ac:dyDescent="0.25">
      <c r="B103" s="89"/>
      <c r="C103" s="18"/>
      <c r="D103" s="54">
        <v>2015</v>
      </c>
      <c r="E103" s="67">
        <v>7.7629121097620934E-2</v>
      </c>
      <c r="F103" s="67">
        <v>5.2080317267639599E-2</v>
      </c>
      <c r="G103" s="67">
        <v>7.0412548558601892E-2</v>
      </c>
      <c r="H103" s="67">
        <v>3.9255193222899998E-2</v>
      </c>
      <c r="I103" s="67">
        <v>5.1631664812520892E-2</v>
      </c>
      <c r="J103" s="67">
        <v>1.6823227052348771E-2</v>
      </c>
      <c r="K103" s="67">
        <v>1.8731079271173769E-2</v>
      </c>
      <c r="L103" s="67">
        <v>6.84955515498471E-2</v>
      </c>
      <c r="M103" s="85"/>
      <c r="N103" s="18"/>
      <c r="O103" s="90"/>
    </row>
    <row r="104" spans="2:15" x14ac:dyDescent="0.25">
      <c r="B104" s="89"/>
      <c r="C104" s="18"/>
      <c r="D104" s="54">
        <v>2016</v>
      </c>
      <c r="E104" s="67">
        <v>0.10112105351070395</v>
      </c>
      <c r="F104" s="67">
        <v>5.6751117647964602E-2</v>
      </c>
      <c r="G104" s="67">
        <v>7.4568653777767141E-2</v>
      </c>
      <c r="H104" s="67">
        <v>3.1886386053855201E-2</v>
      </c>
      <c r="I104" s="67">
        <v>6.0321170277826991E-2</v>
      </c>
      <c r="J104" s="67">
        <v>1.8849337647753032E-2</v>
      </c>
      <c r="K104" s="67">
        <v>4.7561290994857341E-2</v>
      </c>
      <c r="L104" s="67">
        <v>8.6380238329664932E-2</v>
      </c>
      <c r="M104" s="85"/>
      <c r="N104" s="18"/>
      <c r="O104" s="90"/>
    </row>
    <row r="105" spans="2:15" x14ac:dyDescent="0.25">
      <c r="B105" s="89"/>
      <c r="C105" s="18"/>
      <c r="D105" s="54">
        <v>2017</v>
      </c>
      <c r="E105" s="67">
        <v>0.10461207747182984</v>
      </c>
      <c r="F105" s="67">
        <v>5.106515981007357E-2</v>
      </c>
      <c r="G105" s="67">
        <v>6.7026182300754952E-2</v>
      </c>
      <c r="H105" s="67">
        <v>4.8125387399712463E-2</v>
      </c>
      <c r="I105" s="67">
        <v>6.0696699990028337E-2</v>
      </c>
      <c r="J105" s="67">
        <v>1.8198679175034833E-2</v>
      </c>
      <c r="K105" s="67">
        <v>0.25910688092254269</v>
      </c>
      <c r="L105" s="67">
        <v>0.10635983958893387</v>
      </c>
      <c r="M105" s="85"/>
      <c r="N105" s="85"/>
      <c r="O105" s="90"/>
    </row>
    <row r="106" spans="2:15" x14ac:dyDescent="0.25">
      <c r="B106" s="89"/>
      <c r="C106" s="18"/>
      <c r="D106" s="128" t="s">
        <v>47</v>
      </c>
      <c r="E106" s="128"/>
      <c r="F106" s="128"/>
      <c r="G106" s="128"/>
      <c r="H106" s="128"/>
      <c r="I106" s="128"/>
      <c r="J106" s="128"/>
      <c r="K106" s="128"/>
      <c r="L106" s="128"/>
      <c r="M106" s="18"/>
      <c r="N106" s="18"/>
      <c r="O106" s="90"/>
    </row>
    <row r="107" spans="2:15" x14ac:dyDescent="0.25">
      <c r="B107" s="89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90"/>
    </row>
    <row r="108" spans="2:15" x14ac:dyDescent="0.25">
      <c r="B108" s="91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93"/>
    </row>
  </sheetData>
  <sortState ref="S14:T19">
    <sortCondition descending="1" ref="T14:T19"/>
  </sortState>
  <mergeCells count="33">
    <mergeCell ref="B1:O2"/>
    <mergeCell ref="C8:N8"/>
    <mergeCell ref="C9:N10"/>
    <mergeCell ref="F12:K12"/>
    <mergeCell ref="F13:K13"/>
    <mergeCell ref="F14:G14"/>
    <mergeCell ref="F24:K24"/>
    <mergeCell ref="C27:N28"/>
    <mergeCell ref="F30:J30"/>
    <mergeCell ref="F31:J31"/>
    <mergeCell ref="F38:J38"/>
    <mergeCell ref="C43:N43"/>
    <mergeCell ref="C44:N45"/>
    <mergeCell ref="F47:K47"/>
    <mergeCell ref="F48:K48"/>
    <mergeCell ref="F55:K55"/>
    <mergeCell ref="C58:N59"/>
    <mergeCell ref="D61:M61"/>
    <mergeCell ref="D62:M62"/>
    <mergeCell ref="D63:E64"/>
    <mergeCell ref="F63:G63"/>
    <mergeCell ref="H63:I63"/>
    <mergeCell ref="J63:M63"/>
    <mergeCell ref="D71:M71"/>
    <mergeCell ref="C74:N75"/>
    <mergeCell ref="F77:L77"/>
    <mergeCell ref="F78:L78"/>
    <mergeCell ref="F87:L87"/>
    <mergeCell ref="C93:N93"/>
    <mergeCell ref="C94:N95"/>
    <mergeCell ref="D97:L97"/>
    <mergeCell ref="D98:L98"/>
    <mergeCell ref="D106:L10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10"/>
  <sheetViews>
    <sheetView zoomScaleNormal="100" zoomScalePageLayoutView="40" workbookViewId="0">
      <selection activeCell="A6" sqref="A6"/>
    </sheetView>
  </sheetViews>
  <sheetFormatPr baseColWidth="10" defaultColWidth="0" defaultRowHeight="15" x14ac:dyDescent="0.25"/>
  <cols>
    <col min="1" max="1" width="11.7109375" style="10" customWidth="1"/>
    <col min="2" max="15" width="11.7109375" style="14" customWidth="1"/>
    <col min="16" max="16" width="11.7109375" style="10" customWidth="1"/>
    <col min="17" max="16384" width="11.42578125" style="10" hidden="1"/>
  </cols>
  <sheetData>
    <row r="1" spans="2:16" ht="15" customHeight="1" x14ac:dyDescent="0.25">
      <c r="B1" s="147" t="s">
        <v>96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9"/>
    </row>
    <row r="2" spans="2:16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9"/>
    </row>
    <row r="3" spans="2:16" x14ac:dyDescent="0.25">
      <c r="C3" s="8" t="str">
        <f>+C7</f>
        <v>1. Créditos Totales por Tipo de Empresa del Sistema Financiero</v>
      </c>
      <c r="D3" s="11"/>
      <c r="E3" s="11"/>
      <c r="F3" s="11"/>
      <c r="G3" s="11"/>
      <c r="H3" s="8"/>
      <c r="I3" s="12" t="str">
        <f>+C50</f>
        <v>3. Evolución del Crédito directo a Pequeñas y Microempresas.</v>
      </c>
      <c r="J3" s="12"/>
      <c r="K3" s="12"/>
      <c r="L3" s="12"/>
      <c r="M3" s="8"/>
      <c r="N3" s="13"/>
      <c r="O3" s="13"/>
      <c r="P3" s="13"/>
    </row>
    <row r="4" spans="2:16" x14ac:dyDescent="0.25">
      <c r="B4" s="10"/>
      <c r="C4" s="8" t="str">
        <f>+C29</f>
        <v>2. Créditos Directos por Tipo de Crédito</v>
      </c>
      <c r="D4" s="11"/>
      <c r="E4" s="11"/>
      <c r="F4" s="11"/>
      <c r="G4" s="11"/>
      <c r="H4" s="21"/>
      <c r="I4" s="12" t="str">
        <f>+C96</f>
        <v>4. Morosidad por Tipo de Empresa del Sistema Financiero</v>
      </c>
      <c r="J4" s="12"/>
      <c r="K4" s="12"/>
      <c r="L4" s="12"/>
      <c r="M4" s="8"/>
      <c r="N4" s="13"/>
      <c r="O4" s="13"/>
      <c r="P4" s="13"/>
    </row>
    <row r="5" spans="2:16" x14ac:dyDescent="0.25">
      <c r="B5" s="8"/>
      <c r="C5" s="11"/>
      <c r="D5" s="11"/>
      <c r="E5" s="11"/>
      <c r="F5" s="11"/>
      <c r="G5" s="11"/>
      <c r="H5" s="21"/>
      <c r="I5" s="12"/>
      <c r="J5" s="12"/>
      <c r="K5" s="12"/>
      <c r="L5" s="12"/>
      <c r="M5" s="8"/>
      <c r="N5" s="13"/>
      <c r="O5" s="13"/>
      <c r="P5" s="13"/>
    </row>
    <row r="6" spans="2:16" x14ac:dyDescent="0.25">
      <c r="B6" s="25"/>
      <c r="C6" s="26"/>
      <c r="D6" s="26"/>
      <c r="E6" s="26"/>
      <c r="F6" s="26"/>
      <c r="G6" s="26"/>
      <c r="H6" s="27"/>
      <c r="I6" s="28"/>
      <c r="J6" s="28"/>
      <c r="K6" s="28"/>
      <c r="L6" s="28"/>
      <c r="M6" s="27"/>
      <c r="N6" s="29"/>
      <c r="O6" s="30"/>
      <c r="P6" s="13"/>
    </row>
    <row r="7" spans="2:16" x14ac:dyDescent="0.25">
      <c r="B7" s="15"/>
      <c r="C7" s="138" t="s">
        <v>9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6"/>
    </row>
    <row r="8" spans="2:16" x14ac:dyDescent="0.25">
      <c r="B8" s="15"/>
      <c r="C8" s="125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634.1 millones representando un incremento de 15.6% respecto a la suma de créditos a diciembre del 2016. En tanto se observa un crecimiento promedio anual de 15.0% desde diciembre del 2012. 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6"/>
    </row>
    <row r="9" spans="2:16" x14ac:dyDescent="0.25">
      <c r="B9" s="1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6"/>
    </row>
    <row r="10" spans="2:16" x14ac:dyDescent="0.25"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6"/>
    </row>
    <row r="11" spans="2:16" x14ac:dyDescent="0.25">
      <c r="B11" s="15"/>
      <c r="C11" s="17"/>
      <c r="D11" s="17"/>
      <c r="E11" s="17"/>
      <c r="F11" s="129" t="s">
        <v>49</v>
      </c>
      <c r="G11" s="129"/>
      <c r="H11" s="129"/>
      <c r="I11" s="129"/>
      <c r="J11" s="129"/>
      <c r="K11" s="129"/>
      <c r="L11" s="17"/>
      <c r="M11" s="17"/>
      <c r="N11" s="17"/>
      <c r="O11" s="16"/>
    </row>
    <row r="12" spans="2:16" x14ac:dyDescent="0.25">
      <c r="B12" s="15"/>
      <c r="C12" s="17"/>
      <c r="D12" s="17"/>
      <c r="E12" s="17"/>
      <c r="F12" s="139" t="s">
        <v>10</v>
      </c>
      <c r="G12" s="139"/>
      <c r="H12" s="139"/>
      <c r="I12" s="139"/>
      <c r="J12" s="139"/>
      <c r="K12" s="139"/>
      <c r="L12" s="17"/>
      <c r="M12" s="17"/>
      <c r="N12" s="17"/>
      <c r="O12" s="16"/>
    </row>
    <row r="13" spans="2:16" x14ac:dyDescent="0.25">
      <c r="B13" s="15"/>
      <c r="C13" s="17"/>
      <c r="D13" s="17"/>
      <c r="E13" s="141" t="s">
        <v>52</v>
      </c>
      <c r="F13" s="142"/>
      <c r="G13" s="47">
        <v>41244</v>
      </c>
      <c r="H13" s="48">
        <v>42705</v>
      </c>
      <c r="I13" s="49">
        <v>43070</v>
      </c>
      <c r="J13" s="49" t="s">
        <v>50</v>
      </c>
      <c r="K13" s="50" t="s">
        <v>51</v>
      </c>
      <c r="L13" s="50" t="s">
        <v>11</v>
      </c>
      <c r="M13" s="10"/>
      <c r="N13" s="17"/>
      <c r="O13" s="16"/>
    </row>
    <row r="14" spans="2:16" x14ac:dyDescent="0.25">
      <c r="B14" s="15"/>
      <c r="C14" s="17"/>
      <c r="D14" s="17"/>
      <c r="E14" s="35" t="s">
        <v>12</v>
      </c>
      <c r="F14" s="36"/>
      <c r="G14" s="68">
        <v>88.191190000000006</v>
      </c>
      <c r="H14" s="69">
        <v>185.62566099999995</v>
      </c>
      <c r="I14" s="69">
        <v>227.55651700000001</v>
      </c>
      <c r="J14" s="65">
        <f t="shared" ref="J14:J20" si="0">+I14/I$21</f>
        <v>0.35884543383002276</v>
      </c>
      <c r="K14" s="65">
        <f>+I14/H14-1</f>
        <v>0.22588932895436309</v>
      </c>
      <c r="L14" s="65">
        <f>+IFERROR((I14/G14)^(1/5)-1,0)</f>
        <v>0.20873977971931224</v>
      </c>
      <c r="M14" s="10"/>
      <c r="N14" s="17"/>
      <c r="O14" s="16"/>
    </row>
    <row r="15" spans="2:16" x14ac:dyDescent="0.25">
      <c r="B15" s="15"/>
      <c r="C15" s="17"/>
      <c r="D15" s="17"/>
      <c r="E15" s="35" t="s">
        <v>13</v>
      </c>
      <c r="F15" s="36"/>
      <c r="G15" s="69">
        <v>0.99685599999999996</v>
      </c>
      <c r="H15" s="69">
        <v>18.733757000000001</v>
      </c>
      <c r="I15" s="69">
        <v>21.765111999999998</v>
      </c>
      <c r="J15" s="65">
        <f t="shared" si="0"/>
        <v>3.4322511000636532E-2</v>
      </c>
      <c r="K15" s="65">
        <f t="shared" ref="K15:K20" si="1">+I15/H15-1</f>
        <v>0.16181244370790115</v>
      </c>
      <c r="L15" s="65">
        <f t="shared" ref="L15:L21" si="2">+IFERROR((I15/G15)^(1/5)-1,0)</f>
        <v>0.85278785739498297</v>
      </c>
      <c r="M15" s="10"/>
      <c r="N15" s="17"/>
      <c r="O15" s="16"/>
    </row>
    <row r="16" spans="2:16" x14ac:dyDescent="0.25">
      <c r="B16" s="15"/>
      <c r="C16" s="17"/>
      <c r="D16" s="17"/>
      <c r="E16" s="35" t="s">
        <v>14</v>
      </c>
      <c r="F16" s="36"/>
      <c r="G16" s="69">
        <v>156.24834799999999</v>
      </c>
      <c r="H16" s="69">
        <v>190.98538500000001</v>
      </c>
      <c r="I16" s="69">
        <v>231.705882</v>
      </c>
      <c r="J16" s="65">
        <f t="shared" si="0"/>
        <v>0.36538877832823419</v>
      </c>
      <c r="K16" s="65">
        <f t="shared" si="1"/>
        <v>0.21321263404527002</v>
      </c>
      <c r="L16" s="65">
        <f t="shared" si="2"/>
        <v>8.199268559855577E-2</v>
      </c>
      <c r="M16" s="10"/>
      <c r="N16" s="17"/>
      <c r="O16" s="16"/>
    </row>
    <row r="17" spans="2:15" x14ac:dyDescent="0.25">
      <c r="B17" s="15"/>
      <c r="C17" s="17"/>
      <c r="D17" s="17"/>
      <c r="E17" s="35" t="s">
        <v>15</v>
      </c>
      <c r="F17" s="36"/>
      <c r="G17" s="69">
        <v>11.122095</v>
      </c>
      <c r="H17" s="69">
        <v>5.6901329999999994</v>
      </c>
      <c r="I17" s="69">
        <v>15.138710000000001</v>
      </c>
      <c r="J17" s="65">
        <f t="shared" si="0"/>
        <v>2.3873000998591062E-2</v>
      </c>
      <c r="K17" s="65">
        <f t="shared" si="1"/>
        <v>1.6605195344291608</v>
      </c>
      <c r="L17" s="65">
        <f t="shared" si="2"/>
        <v>6.3605204703559792E-2</v>
      </c>
      <c r="M17" s="10"/>
      <c r="N17" s="17"/>
      <c r="O17" s="16"/>
    </row>
    <row r="18" spans="2:15" x14ac:dyDescent="0.25">
      <c r="B18" s="15"/>
      <c r="C18" s="17"/>
      <c r="D18" s="17"/>
      <c r="E18" s="35" t="s">
        <v>16</v>
      </c>
      <c r="F18" s="36"/>
      <c r="G18" s="69">
        <v>10.984883999999999</v>
      </c>
      <c r="H18" s="69">
        <v>9.2436540000000011</v>
      </c>
      <c r="I18" s="69">
        <v>3.228027</v>
      </c>
      <c r="J18" s="65">
        <f t="shared" si="0"/>
        <v>5.0904397927220291E-3</v>
      </c>
      <c r="K18" s="65">
        <f t="shared" si="1"/>
        <v>-0.65078452741740445</v>
      </c>
      <c r="L18" s="65">
        <f t="shared" si="2"/>
        <v>-0.21724051886181572</v>
      </c>
      <c r="M18" s="10"/>
      <c r="N18" s="17"/>
      <c r="O18" s="16"/>
    </row>
    <row r="19" spans="2:15" ht="15.75" x14ac:dyDescent="0.25">
      <c r="B19" s="15"/>
      <c r="C19" s="17"/>
      <c r="D19" s="17"/>
      <c r="E19" s="35" t="s">
        <v>60</v>
      </c>
      <c r="F19" s="36"/>
      <c r="G19" s="69">
        <v>0</v>
      </c>
      <c r="H19" s="69">
        <v>56.385480000000001</v>
      </c>
      <c r="I19" s="69">
        <v>35.525331999999999</v>
      </c>
      <c r="J19" s="65">
        <f t="shared" si="0"/>
        <v>5.6021701076992621E-2</v>
      </c>
      <c r="K19" s="65">
        <f t="shared" si="1"/>
        <v>-0.36995602413954798</v>
      </c>
      <c r="L19" s="65">
        <f t="shared" si="2"/>
        <v>0</v>
      </c>
      <c r="M19" s="10"/>
      <c r="N19" s="17"/>
      <c r="O19" s="16"/>
    </row>
    <row r="20" spans="2:15" ht="15.75" x14ac:dyDescent="0.25">
      <c r="B20" s="15"/>
      <c r="C20" s="17"/>
      <c r="D20" s="17"/>
      <c r="E20" s="35" t="s">
        <v>61</v>
      </c>
      <c r="F20" s="36"/>
      <c r="G20" s="69">
        <v>47.588939699999997</v>
      </c>
      <c r="H20" s="69">
        <v>81.932894750000003</v>
      </c>
      <c r="I20" s="69">
        <v>99.215608989999993</v>
      </c>
      <c r="J20" s="65">
        <f t="shared" si="0"/>
        <v>0.15645813497280087</v>
      </c>
      <c r="K20" s="65">
        <f t="shared" si="1"/>
        <v>0.21093742986543251</v>
      </c>
      <c r="L20" s="65">
        <f t="shared" si="2"/>
        <v>0.15828329994267309</v>
      </c>
      <c r="M20" s="10"/>
      <c r="N20" s="17"/>
      <c r="O20" s="16"/>
    </row>
    <row r="21" spans="2:15" x14ac:dyDescent="0.25">
      <c r="B21" s="15"/>
      <c r="C21" s="17"/>
      <c r="D21" s="17"/>
      <c r="E21" s="35"/>
      <c r="F21" s="36" t="s">
        <v>6</v>
      </c>
      <c r="G21" s="37">
        <f>SUM(G14:G20)</f>
        <v>315.13231270000006</v>
      </c>
      <c r="H21" s="37">
        <f>SUM(H14:H20)</f>
        <v>548.59696474999987</v>
      </c>
      <c r="I21" s="37">
        <f t="shared" ref="I21" si="3">SUM(I14:I20)</f>
        <v>634.13518898999996</v>
      </c>
      <c r="J21" s="38">
        <f>SUM(J14:J20)</f>
        <v>1</v>
      </c>
      <c r="K21" s="38">
        <f>+I21/H21-1</f>
        <v>0.15592179639378889</v>
      </c>
      <c r="L21" s="38">
        <f t="shared" si="2"/>
        <v>0.15010577283082727</v>
      </c>
      <c r="M21" s="10"/>
      <c r="N21" s="17"/>
      <c r="O21" s="16"/>
    </row>
    <row r="22" spans="2:15" x14ac:dyDescent="0.25">
      <c r="B22" s="15"/>
      <c r="C22" s="17"/>
      <c r="D22" s="17"/>
      <c r="E22" s="140" t="s">
        <v>53</v>
      </c>
      <c r="F22" s="140"/>
      <c r="G22" s="140"/>
      <c r="H22" s="140"/>
      <c r="I22" s="140"/>
      <c r="J22" s="140"/>
      <c r="K22" s="140"/>
      <c r="L22" s="140"/>
      <c r="M22" s="17"/>
      <c r="N22" s="17"/>
      <c r="O22" s="16"/>
    </row>
    <row r="23" spans="2:15" x14ac:dyDescent="0.25">
      <c r="B23" s="15"/>
      <c r="C23" s="17"/>
      <c r="D23" s="17"/>
      <c r="E23" s="39" t="s">
        <v>18</v>
      </c>
      <c r="F23" s="22"/>
      <c r="G23" s="18"/>
      <c r="H23" s="18"/>
      <c r="I23" s="18"/>
      <c r="J23" s="18"/>
      <c r="K23" s="18"/>
      <c r="L23" s="17"/>
      <c r="M23" s="17"/>
      <c r="N23" s="17"/>
      <c r="O23" s="16"/>
    </row>
    <row r="24" spans="2:15" x14ac:dyDescent="0.25">
      <c r="B24" s="15"/>
      <c r="C24" s="17"/>
      <c r="D24" s="17"/>
      <c r="E24" s="39" t="s">
        <v>19</v>
      </c>
      <c r="F24" s="22"/>
      <c r="G24" s="18"/>
      <c r="H24" s="18"/>
      <c r="I24" s="18"/>
      <c r="J24" s="18"/>
      <c r="K24" s="18"/>
      <c r="L24" s="17"/>
      <c r="M24" s="17"/>
      <c r="N24" s="17"/>
      <c r="O24" s="16"/>
    </row>
    <row r="25" spans="2:15" x14ac:dyDescent="0.2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8" spans="2:15" x14ac:dyDescent="0.2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5" x14ac:dyDescent="0.25">
      <c r="B29" s="15"/>
      <c r="C29" s="124" t="s">
        <v>20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6"/>
    </row>
    <row r="30" spans="2:15" x14ac:dyDescent="0.25">
      <c r="B30" s="15"/>
      <c r="C30" s="125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",FIXED(K39*100,1), "% del total,  equivalente a S/ ",FIXED(I39,1)," millones.")</f>
        <v>Los créditos directos en esta región ascendieron a S/ 470.7 millones al 31 de diciembre del 2017 creciendo 24.2% respecto al mismo mes del año previo. Los créditos a las Pequeñas y Microempresas representaron el 60.6% del total,  equivalente a S/ 285.1 millones.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6"/>
    </row>
    <row r="31" spans="2:15" x14ac:dyDescent="0.25">
      <c r="B31" s="1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6"/>
    </row>
    <row r="32" spans="2:15" x14ac:dyDescent="0.25"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/>
    </row>
    <row r="33" spans="2:15" x14ac:dyDescent="0.25">
      <c r="B33" s="15"/>
      <c r="C33" s="17"/>
      <c r="D33" s="17"/>
      <c r="E33" s="17"/>
      <c r="F33" s="129" t="s">
        <v>54</v>
      </c>
      <c r="G33" s="129"/>
      <c r="H33" s="129"/>
      <c r="I33" s="129"/>
      <c r="J33" s="129"/>
      <c r="K33" s="129"/>
      <c r="L33" s="17"/>
      <c r="M33" s="17"/>
      <c r="N33" s="17"/>
      <c r="O33" s="16"/>
    </row>
    <row r="34" spans="2:15" x14ac:dyDescent="0.25">
      <c r="B34" s="15"/>
      <c r="C34" s="17"/>
      <c r="D34" s="17"/>
      <c r="E34" s="17"/>
      <c r="F34" s="139" t="s">
        <v>10</v>
      </c>
      <c r="G34" s="139"/>
      <c r="H34" s="139"/>
      <c r="I34" s="139"/>
      <c r="J34" s="139"/>
      <c r="K34" s="139"/>
      <c r="L34" s="17"/>
      <c r="M34" s="17"/>
      <c r="N34" s="17"/>
      <c r="O34" s="16"/>
    </row>
    <row r="35" spans="2:15" x14ac:dyDescent="0.25">
      <c r="B35" s="15"/>
      <c r="C35" s="17"/>
      <c r="D35" s="17"/>
      <c r="E35" s="17"/>
      <c r="F35" s="144" t="s">
        <v>21</v>
      </c>
      <c r="G35" s="144"/>
      <c r="H35" s="48">
        <v>42705</v>
      </c>
      <c r="I35" s="49">
        <v>43070</v>
      </c>
      <c r="J35" s="50" t="s">
        <v>22</v>
      </c>
      <c r="K35" s="49" t="s">
        <v>50</v>
      </c>
      <c r="L35" s="17"/>
      <c r="M35" s="17"/>
      <c r="N35" s="17"/>
      <c r="O35" s="16"/>
    </row>
    <row r="36" spans="2:15" x14ac:dyDescent="0.25">
      <c r="B36" s="15"/>
      <c r="C36" s="17"/>
      <c r="D36" s="17"/>
      <c r="E36" s="17"/>
      <c r="F36" s="35" t="s">
        <v>23</v>
      </c>
      <c r="G36" s="34"/>
      <c r="H36" s="68">
        <v>0</v>
      </c>
      <c r="I36" s="69">
        <v>0</v>
      </c>
      <c r="J36" s="65">
        <f>+IFERROR(I36/H36-1,0)</f>
        <v>0</v>
      </c>
      <c r="K36" s="65">
        <f>+I36/I44</f>
        <v>0</v>
      </c>
      <c r="L36" s="17"/>
      <c r="M36" s="17"/>
      <c r="N36" s="17"/>
      <c r="O36" s="16"/>
    </row>
    <row r="37" spans="2:15" x14ac:dyDescent="0.25">
      <c r="B37" s="15"/>
      <c r="C37" s="17"/>
      <c r="D37" s="17"/>
      <c r="E37" s="17"/>
      <c r="F37" s="35" t="s">
        <v>24</v>
      </c>
      <c r="G37" s="34"/>
      <c r="H37" s="69">
        <v>0</v>
      </c>
      <c r="I37" s="69">
        <v>0</v>
      </c>
      <c r="J37" s="65">
        <f t="shared" ref="J37:J44" si="4">+IFERROR(I37/H37-1,0)</f>
        <v>0</v>
      </c>
      <c r="K37" s="65">
        <f>+I37/I44</f>
        <v>0</v>
      </c>
      <c r="L37" s="17"/>
      <c r="M37" s="17"/>
      <c r="N37" s="17"/>
      <c r="O37" s="16"/>
    </row>
    <row r="38" spans="2:15" x14ac:dyDescent="0.25">
      <c r="B38" s="15"/>
      <c r="C38" s="17"/>
      <c r="D38" s="17"/>
      <c r="E38" s="17"/>
      <c r="F38" s="35" t="s">
        <v>25</v>
      </c>
      <c r="G38" s="34"/>
      <c r="H38" s="69">
        <v>68.930547140000002</v>
      </c>
      <c r="I38" s="69">
        <v>87.533072910000001</v>
      </c>
      <c r="J38" s="65">
        <f t="shared" si="4"/>
        <v>0.26987346745148733</v>
      </c>
      <c r="K38" s="65">
        <f>+I38/I44</f>
        <v>0.18595115779504434</v>
      </c>
      <c r="L38" s="17"/>
      <c r="M38" s="17"/>
      <c r="N38" s="17"/>
      <c r="O38" s="16"/>
    </row>
    <row r="39" spans="2:15" x14ac:dyDescent="0.25">
      <c r="B39" s="15"/>
      <c r="C39" s="17"/>
      <c r="D39" s="17"/>
      <c r="E39" s="17"/>
      <c r="F39" s="71" t="s">
        <v>33</v>
      </c>
      <c r="G39" s="72"/>
      <c r="H39" s="73">
        <f>+H40+H41</f>
        <v>237.17332368000001</v>
      </c>
      <c r="I39" s="73">
        <f>+I40+I41</f>
        <v>285.09343934000003</v>
      </c>
      <c r="J39" s="74">
        <f t="shared" si="4"/>
        <v>0.20204681924791434</v>
      </c>
      <c r="K39" s="74">
        <f>+I39/I44</f>
        <v>0.60563914144259245</v>
      </c>
      <c r="L39" s="17"/>
      <c r="M39" s="17"/>
      <c r="N39" s="17"/>
      <c r="O39" s="16"/>
    </row>
    <row r="40" spans="2:15" x14ac:dyDescent="0.25">
      <c r="B40" s="15"/>
      <c r="C40" s="17"/>
      <c r="D40" s="17"/>
      <c r="E40" s="17"/>
      <c r="F40" s="35" t="s">
        <v>26</v>
      </c>
      <c r="G40" s="34"/>
      <c r="H40" s="69">
        <v>158.37001571000002</v>
      </c>
      <c r="I40" s="69">
        <v>192.40503599000002</v>
      </c>
      <c r="J40" s="65">
        <f t="shared" si="4"/>
        <v>0.21490823327518882</v>
      </c>
      <c r="K40" s="65">
        <f>+I40/I44</f>
        <v>0.40873624126875951</v>
      </c>
      <c r="L40" s="43"/>
      <c r="M40" s="18"/>
      <c r="N40" s="17"/>
      <c r="O40" s="16"/>
    </row>
    <row r="41" spans="2:15" x14ac:dyDescent="0.25">
      <c r="B41" s="15"/>
      <c r="C41" s="17"/>
      <c r="D41" s="17"/>
      <c r="E41" s="17"/>
      <c r="F41" s="35" t="s">
        <v>27</v>
      </c>
      <c r="G41" s="34"/>
      <c r="H41" s="69">
        <v>78.803307969999992</v>
      </c>
      <c r="I41" s="69">
        <v>92.688403350000002</v>
      </c>
      <c r="J41" s="65">
        <f t="shared" si="4"/>
        <v>0.17619939743247826</v>
      </c>
      <c r="K41" s="65">
        <f>+I41/I44</f>
        <v>0.19690290017383288</v>
      </c>
      <c r="L41" s="44"/>
      <c r="M41" s="45"/>
      <c r="N41" s="17"/>
      <c r="O41" s="16"/>
    </row>
    <row r="42" spans="2:15" x14ac:dyDescent="0.25">
      <c r="B42" s="15"/>
      <c r="C42" s="17"/>
      <c r="D42" s="17"/>
      <c r="E42" s="17"/>
      <c r="F42" s="35" t="s">
        <v>28</v>
      </c>
      <c r="G42" s="34"/>
      <c r="H42" s="69">
        <v>43.300550480000005</v>
      </c>
      <c r="I42" s="69">
        <v>62.24763226000001</v>
      </c>
      <c r="J42" s="65">
        <f t="shared" si="4"/>
        <v>0.43757138350357527</v>
      </c>
      <c r="K42" s="65">
        <f>+I42/I44</f>
        <v>0.13223595269696964</v>
      </c>
      <c r="L42" s="17"/>
      <c r="M42" s="17"/>
      <c r="N42" s="17"/>
      <c r="O42" s="16"/>
    </row>
    <row r="43" spans="2:15" x14ac:dyDescent="0.25">
      <c r="B43" s="15"/>
      <c r="C43" s="17"/>
      <c r="D43" s="17"/>
      <c r="E43" s="17"/>
      <c r="F43" s="35" t="s">
        <v>29</v>
      </c>
      <c r="G43" s="34"/>
      <c r="H43" s="69">
        <v>29.730211730000004</v>
      </c>
      <c r="I43" s="69">
        <v>35.857384930000002</v>
      </c>
      <c r="J43" s="65">
        <f t="shared" si="4"/>
        <v>0.20609248449506401</v>
      </c>
      <c r="K43" s="65">
        <f>+I43/I44</f>
        <v>7.6173748065393662E-2</v>
      </c>
      <c r="L43" s="17"/>
      <c r="M43" s="17"/>
      <c r="N43" s="17"/>
      <c r="O43" s="16"/>
    </row>
    <row r="44" spans="2:15" x14ac:dyDescent="0.25">
      <c r="B44" s="15"/>
      <c r="C44" s="17"/>
      <c r="D44" s="17"/>
      <c r="E44" s="17"/>
      <c r="F44" s="51" t="s">
        <v>30</v>
      </c>
      <c r="G44" s="52"/>
      <c r="H44" s="37">
        <f>SUM(H36:H43)-H39</f>
        <v>379.13463302999986</v>
      </c>
      <c r="I44" s="37">
        <f>SUM(I36:I43)-I39</f>
        <v>470.73152944000003</v>
      </c>
      <c r="J44" s="38">
        <f t="shared" si="4"/>
        <v>0.24159464324841129</v>
      </c>
      <c r="K44" s="38">
        <f>SUM(K36:K43)-K39</f>
        <v>1</v>
      </c>
      <c r="L44" s="17"/>
      <c r="M44" s="17"/>
      <c r="N44" s="17"/>
      <c r="O44" s="16"/>
    </row>
    <row r="45" spans="2:15" x14ac:dyDescent="0.25">
      <c r="B45" s="15"/>
      <c r="C45" s="17"/>
      <c r="D45" s="17"/>
      <c r="E45" s="17"/>
      <c r="F45" s="145" t="s">
        <v>17</v>
      </c>
      <c r="G45" s="145"/>
      <c r="H45" s="145"/>
      <c r="I45" s="145"/>
      <c r="J45" s="145"/>
      <c r="K45" s="145"/>
      <c r="L45" s="17"/>
      <c r="M45" s="17"/>
      <c r="N45" s="17"/>
      <c r="O45" s="16"/>
    </row>
    <row r="46" spans="2:15" x14ac:dyDescent="0.25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9" spans="2:15" x14ac:dyDescent="0.2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</row>
    <row r="50" spans="2:15" x14ac:dyDescent="0.25">
      <c r="B50" s="15"/>
      <c r="C50" s="124" t="s">
        <v>31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6"/>
    </row>
    <row r="51" spans="2:15" x14ac:dyDescent="0.25">
      <c r="B51" s="15"/>
      <c r="C51" s="125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120.6 millones a diciembre del 2012 a S/ 192.4 millones a diciembre del 2017, en el mismo sentido en las microempresas el crédito paso de S/ 67.0 millones el 2012 a S/ 92.7 millones el 2017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6"/>
    </row>
    <row r="52" spans="2:15" x14ac:dyDescent="0.25">
      <c r="B52" s="1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6"/>
    </row>
    <row r="53" spans="2:15" x14ac:dyDescent="0.25">
      <c r="B53" s="1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6"/>
    </row>
    <row r="54" spans="2:15" x14ac:dyDescent="0.25">
      <c r="B54" s="15"/>
      <c r="C54" s="18"/>
      <c r="D54" s="18"/>
      <c r="E54" s="129" t="s">
        <v>56</v>
      </c>
      <c r="F54" s="129"/>
      <c r="G54" s="129"/>
      <c r="H54" s="129"/>
      <c r="I54" s="129"/>
      <c r="J54" s="129"/>
      <c r="K54" s="129"/>
      <c r="L54" s="18"/>
      <c r="M54" s="18"/>
      <c r="N54" s="18"/>
      <c r="O54" s="16"/>
    </row>
    <row r="55" spans="2:15" x14ac:dyDescent="0.25">
      <c r="B55" s="15"/>
      <c r="C55" s="18"/>
      <c r="D55" s="18"/>
      <c r="E55" s="135" t="s">
        <v>10</v>
      </c>
      <c r="F55" s="135"/>
      <c r="G55" s="135"/>
      <c r="H55" s="135"/>
      <c r="I55" s="135"/>
      <c r="J55" s="135"/>
      <c r="K55" s="135"/>
      <c r="L55" s="18"/>
      <c r="M55" s="18"/>
      <c r="N55" s="18"/>
      <c r="O55" s="16"/>
    </row>
    <row r="56" spans="2:15" x14ac:dyDescent="0.25">
      <c r="B56" s="15"/>
      <c r="C56" s="18"/>
      <c r="D56" s="18"/>
      <c r="E56" s="53" t="s">
        <v>55</v>
      </c>
      <c r="F56" s="53" t="s">
        <v>32</v>
      </c>
      <c r="G56" s="53" t="s">
        <v>22</v>
      </c>
      <c r="H56" s="53" t="s">
        <v>27</v>
      </c>
      <c r="I56" s="53" t="s">
        <v>22</v>
      </c>
      <c r="J56" s="53" t="s">
        <v>33</v>
      </c>
      <c r="K56" s="53" t="s">
        <v>22</v>
      </c>
      <c r="L56" s="18"/>
      <c r="M56" s="18"/>
      <c r="N56" s="18"/>
      <c r="O56" s="16"/>
    </row>
    <row r="57" spans="2:15" x14ac:dyDescent="0.25">
      <c r="B57" s="15"/>
      <c r="C57" s="18"/>
      <c r="D57" s="18"/>
      <c r="E57" s="54">
        <v>2011</v>
      </c>
      <c r="F57" s="58">
        <v>103.84466977999999</v>
      </c>
      <c r="G57" s="55" t="s">
        <v>34</v>
      </c>
      <c r="H57" s="57">
        <v>59.368007250000012</v>
      </c>
      <c r="I57" s="55" t="s">
        <v>34</v>
      </c>
      <c r="J57" s="57">
        <f>+H57+F57</f>
        <v>163.21267703000001</v>
      </c>
      <c r="K57" s="55" t="s">
        <v>34</v>
      </c>
      <c r="L57" s="18"/>
      <c r="M57" s="18"/>
      <c r="N57" s="18"/>
      <c r="O57" s="16"/>
    </row>
    <row r="58" spans="2:15" x14ac:dyDescent="0.25">
      <c r="B58" s="15"/>
      <c r="C58" s="18"/>
      <c r="D58" s="18"/>
      <c r="E58" s="54">
        <v>2012</v>
      </c>
      <c r="F58" s="58">
        <v>120.56441384999999</v>
      </c>
      <c r="G58" s="55">
        <f t="shared" ref="G58:I62" si="5">+F58/F57-1</f>
        <v>0.16100724385201093</v>
      </c>
      <c r="H58" s="57">
        <v>66.964432950000003</v>
      </c>
      <c r="I58" s="55">
        <f t="shared" si="5"/>
        <v>0.12795487084502044</v>
      </c>
      <c r="J58" s="57">
        <f t="shared" ref="J58:J63" si="6">+H58+F58</f>
        <v>187.5288468</v>
      </c>
      <c r="K58" s="55">
        <f t="shared" ref="K58:K62" si="7">+J58/J57-1</f>
        <v>0.14898456549138306</v>
      </c>
      <c r="L58" s="18"/>
      <c r="M58" s="18"/>
      <c r="N58" s="18"/>
      <c r="O58" s="16"/>
    </row>
    <row r="59" spans="2:15" x14ac:dyDescent="0.25">
      <c r="B59" s="15"/>
      <c r="C59" s="18"/>
      <c r="D59" s="18"/>
      <c r="E59" s="54">
        <v>2013</v>
      </c>
      <c r="F59" s="58">
        <v>119.44554595</v>
      </c>
      <c r="G59" s="55">
        <f t="shared" si="5"/>
        <v>-9.2802499864681476E-3</v>
      </c>
      <c r="H59" s="57">
        <v>68.668791670000005</v>
      </c>
      <c r="I59" s="55">
        <f t="shared" si="5"/>
        <v>2.5451700924169485E-2</v>
      </c>
      <c r="J59" s="57">
        <f t="shared" si="6"/>
        <v>188.11433762000001</v>
      </c>
      <c r="K59" s="55">
        <f t="shared" si="7"/>
        <v>3.1221373670817787E-3</v>
      </c>
      <c r="L59" s="18"/>
      <c r="M59" s="18"/>
      <c r="N59" s="18"/>
      <c r="O59" s="16"/>
    </row>
    <row r="60" spans="2:15" x14ac:dyDescent="0.25">
      <c r="B60" s="15"/>
      <c r="C60" s="18"/>
      <c r="D60" s="18"/>
      <c r="E60" s="54">
        <v>2014</v>
      </c>
      <c r="F60" s="58">
        <v>123.98330078000001</v>
      </c>
      <c r="G60" s="55">
        <f t="shared" si="5"/>
        <v>3.799015521181115E-2</v>
      </c>
      <c r="H60" s="57">
        <v>70.460764679999997</v>
      </c>
      <c r="I60" s="55">
        <f t="shared" si="5"/>
        <v>2.6095886740102214E-2</v>
      </c>
      <c r="J60" s="57">
        <f t="shared" si="6"/>
        <v>194.44406545999999</v>
      </c>
      <c r="K60" s="55">
        <f t="shared" si="7"/>
        <v>3.3648300922103802E-2</v>
      </c>
      <c r="L60" s="18"/>
      <c r="M60" s="18"/>
      <c r="N60" s="18"/>
      <c r="O60" s="16"/>
    </row>
    <row r="61" spans="2:15" x14ac:dyDescent="0.25">
      <c r="B61" s="15"/>
      <c r="C61" s="18"/>
      <c r="D61" s="18"/>
      <c r="E61" s="54">
        <v>2015</v>
      </c>
      <c r="F61" s="58">
        <v>125.45840367</v>
      </c>
      <c r="G61" s="55">
        <f t="shared" si="5"/>
        <v>1.189759331071083E-2</v>
      </c>
      <c r="H61" s="57">
        <v>71.04477168999999</v>
      </c>
      <c r="I61" s="55">
        <f t="shared" si="5"/>
        <v>8.2884001139114094E-3</v>
      </c>
      <c r="J61" s="57">
        <f t="shared" si="6"/>
        <v>196.50317536</v>
      </c>
      <c r="K61" s="55">
        <f t="shared" si="7"/>
        <v>1.0589728697189882E-2</v>
      </c>
      <c r="L61" s="18"/>
      <c r="M61" s="18"/>
      <c r="N61" s="18"/>
      <c r="O61" s="16"/>
    </row>
    <row r="62" spans="2:15" x14ac:dyDescent="0.25">
      <c r="B62" s="15"/>
      <c r="C62" s="18"/>
      <c r="D62" s="18"/>
      <c r="E62" s="54">
        <v>2016</v>
      </c>
      <c r="F62" s="58">
        <v>158.37001571000002</v>
      </c>
      <c r="G62" s="55">
        <f t="shared" si="5"/>
        <v>0.26233086885569823</v>
      </c>
      <c r="H62" s="57">
        <v>78.803307969999992</v>
      </c>
      <c r="I62" s="55">
        <f t="shared" si="5"/>
        <v>0.10920629478343535</v>
      </c>
      <c r="J62" s="57">
        <f t="shared" si="6"/>
        <v>237.17332368000001</v>
      </c>
      <c r="K62" s="55">
        <f t="shared" si="7"/>
        <v>0.20696942044570532</v>
      </c>
      <c r="L62" s="18"/>
      <c r="M62" s="18"/>
      <c r="N62" s="18"/>
      <c r="O62" s="16"/>
    </row>
    <row r="63" spans="2:15" x14ac:dyDescent="0.25">
      <c r="B63" s="15"/>
      <c r="C63" s="18"/>
      <c r="D63" s="18"/>
      <c r="E63" s="54">
        <v>2017</v>
      </c>
      <c r="F63" s="58">
        <v>192.40503599000002</v>
      </c>
      <c r="G63" s="55">
        <f>+F63/F61-1</f>
        <v>0.53361616569021031</v>
      </c>
      <c r="H63" s="57">
        <v>92.688403350000002</v>
      </c>
      <c r="I63" s="55">
        <f>+H63/H61-1</f>
        <v>0.30464777555258848</v>
      </c>
      <c r="J63" s="57">
        <f t="shared" si="6"/>
        <v>285.09343934000003</v>
      </c>
      <c r="K63" s="55">
        <f>+J63/J61-1</f>
        <v>0.4508337527762587</v>
      </c>
      <c r="L63" s="18"/>
      <c r="M63" s="18"/>
      <c r="N63" s="18"/>
      <c r="O63" s="16"/>
    </row>
    <row r="64" spans="2:15" x14ac:dyDescent="0.25">
      <c r="B64" s="15"/>
      <c r="C64" s="18"/>
      <c r="D64" s="18"/>
      <c r="E64" s="128" t="s">
        <v>35</v>
      </c>
      <c r="F64" s="128"/>
      <c r="G64" s="128"/>
      <c r="H64" s="128"/>
      <c r="I64" s="128"/>
      <c r="J64" s="128"/>
      <c r="K64" s="128"/>
      <c r="L64" s="18"/>
      <c r="M64" s="18"/>
      <c r="N64" s="18"/>
      <c r="O64" s="16"/>
    </row>
    <row r="65" spans="2:15" x14ac:dyDescent="0.25">
      <c r="B65" s="15"/>
      <c r="C65" s="18"/>
      <c r="D65" s="18"/>
      <c r="E65" s="18"/>
      <c r="F65" s="23"/>
      <c r="G65" s="24"/>
      <c r="H65" s="24"/>
      <c r="I65" s="24"/>
      <c r="J65" s="18"/>
      <c r="K65" s="24"/>
      <c r="L65" s="18"/>
      <c r="M65" s="18"/>
      <c r="N65" s="18"/>
      <c r="O65" s="16"/>
    </row>
    <row r="66" spans="2:15" x14ac:dyDescent="0.25">
      <c r="B66" s="1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6"/>
    </row>
    <row r="67" spans="2:15" x14ac:dyDescent="0.25">
      <c r="B67" s="15"/>
      <c r="C67" s="125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53.4% respeto a diciembre del 2016, mientras que en las microempresas creció en 30.5% el mismo periodo de comparación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6"/>
    </row>
    <row r="68" spans="2:15" x14ac:dyDescent="0.25">
      <c r="B68" s="1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6"/>
    </row>
    <row r="69" spans="2:15" x14ac:dyDescent="0.25"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6"/>
    </row>
    <row r="70" spans="2:15" x14ac:dyDescent="0.25">
      <c r="B70" s="15"/>
      <c r="C70" s="18"/>
      <c r="D70" s="18"/>
      <c r="E70" s="18"/>
      <c r="F70" s="134" t="s">
        <v>59</v>
      </c>
      <c r="G70" s="134"/>
      <c r="H70" s="134"/>
      <c r="I70" s="134"/>
      <c r="J70" s="134"/>
      <c r="K70" s="18"/>
      <c r="L70" s="18"/>
      <c r="M70" s="18"/>
      <c r="N70" s="18"/>
      <c r="O70" s="16"/>
    </row>
    <row r="71" spans="2:15" x14ac:dyDescent="0.25">
      <c r="B71" s="15"/>
      <c r="C71" s="18"/>
      <c r="D71" s="18"/>
      <c r="E71" s="18"/>
      <c r="F71" s="135" t="s">
        <v>57</v>
      </c>
      <c r="G71" s="135"/>
      <c r="H71" s="135"/>
      <c r="I71" s="135"/>
      <c r="J71" s="135"/>
      <c r="K71" s="18"/>
      <c r="L71" s="18"/>
      <c r="M71" s="18"/>
      <c r="N71" s="18"/>
      <c r="O71" s="16"/>
    </row>
    <row r="72" spans="2:15" x14ac:dyDescent="0.25">
      <c r="B72" s="15"/>
      <c r="C72" s="18"/>
      <c r="D72" s="18"/>
      <c r="E72" s="18"/>
      <c r="F72" s="53" t="s">
        <v>38</v>
      </c>
      <c r="G72" s="53">
        <v>42705</v>
      </c>
      <c r="H72" s="53">
        <v>43070</v>
      </c>
      <c r="I72" s="53" t="s">
        <v>22</v>
      </c>
      <c r="J72" s="53" t="s">
        <v>58</v>
      </c>
      <c r="K72" s="18"/>
      <c r="L72" s="18"/>
      <c r="M72" s="18"/>
      <c r="N72" s="18"/>
      <c r="O72" s="16"/>
    </row>
    <row r="73" spans="2:15" x14ac:dyDescent="0.25">
      <c r="B73" s="15"/>
      <c r="C73" s="18"/>
      <c r="D73" s="18"/>
      <c r="E73" s="18"/>
      <c r="F73" s="56" t="s">
        <v>12</v>
      </c>
      <c r="G73" s="58">
        <f>+D85+J85</f>
        <v>72.493019709999999</v>
      </c>
      <c r="H73" s="58">
        <f t="shared" ref="H73:H77" si="8">+E85+K85</f>
        <v>92.796662240000003</v>
      </c>
      <c r="I73" s="60">
        <f>+H73/G73-1</f>
        <v>0.28007720758801868</v>
      </c>
      <c r="J73" s="60">
        <f>+H73/$H$78</f>
        <v>0.32549560752722728</v>
      </c>
      <c r="K73" s="18"/>
      <c r="L73" s="18"/>
      <c r="M73" s="18"/>
      <c r="N73" s="18"/>
      <c r="O73" s="16"/>
    </row>
    <row r="74" spans="2:15" x14ac:dyDescent="0.25">
      <c r="B74" s="15"/>
      <c r="C74" s="18"/>
      <c r="D74" s="18"/>
      <c r="E74" s="18"/>
      <c r="F74" s="56" t="s">
        <v>40</v>
      </c>
      <c r="G74" s="58">
        <f t="shared" ref="G74:G77" si="9">+D86+J86</f>
        <v>138.13930134999998</v>
      </c>
      <c r="H74" s="58">
        <f t="shared" si="8"/>
        <v>158.31675172000001</v>
      </c>
      <c r="I74" s="60">
        <f t="shared" ref="I74:I77" si="10">+H74/G74-1</f>
        <v>0.14606596510052516</v>
      </c>
      <c r="J74" s="60">
        <f t="shared" ref="J74:J77" si="11">+H74/$H$78</f>
        <v>0.55531531025935965</v>
      </c>
      <c r="K74" s="18"/>
      <c r="L74" s="18"/>
      <c r="M74" s="18"/>
      <c r="N74" s="18"/>
      <c r="O74" s="16"/>
    </row>
    <row r="75" spans="2:15" x14ac:dyDescent="0.25">
      <c r="B75" s="15"/>
      <c r="C75" s="18"/>
      <c r="D75" s="18"/>
      <c r="E75" s="18"/>
      <c r="F75" s="56" t="s">
        <v>41</v>
      </c>
      <c r="G75" s="58">
        <f t="shared" si="9"/>
        <v>4.4030720800000003</v>
      </c>
      <c r="H75" s="58">
        <f t="shared" si="8"/>
        <v>12.724919980000001</v>
      </c>
      <c r="I75" s="60">
        <f t="shared" si="10"/>
        <v>1.8900094635743505</v>
      </c>
      <c r="J75" s="60">
        <f t="shared" si="11"/>
        <v>4.4634208382551978E-2</v>
      </c>
      <c r="K75" s="18"/>
      <c r="L75" s="18"/>
      <c r="M75" s="18"/>
      <c r="N75" s="18"/>
      <c r="O75" s="16"/>
    </row>
    <row r="76" spans="2:15" x14ac:dyDescent="0.25">
      <c r="B76" s="15"/>
      <c r="C76" s="18"/>
      <c r="D76" s="18"/>
      <c r="E76" s="18"/>
      <c r="F76" s="56" t="s">
        <v>16</v>
      </c>
      <c r="G76" s="58">
        <f t="shared" si="9"/>
        <v>6.0518554299999998</v>
      </c>
      <c r="H76" s="58">
        <f t="shared" si="8"/>
        <v>2.7564978200000003</v>
      </c>
      <c r="I76" s="60">
        <f t="shared" si="10"/>
        <v>-0.54452021336537437</v>
      </c>
      <c r="J76" s="60">
        <f t="shared" si="11"/>
        <v>9.6687522041242931E-3</v>
      </c>
      <c r="K76" s="18"/>
      <c r="L76" s="18"/>
      <c r="M76" s="18"/>
      <c r="N76" s="18"/>
      <c r="O76" s="16"/>
    </row>
    <row r="77" spans="2:15" x14ac:dyDescent="0.25">
      <c r="B77" s="15"/>
      <c r="C77" s="18"/>
      <c r="D77" s="18"/>
      <c r="E77" s="18"/>
      <c r="F77" s="56" t="s">
        <v>39</v>
      </c>
      <c r="G77" s="58">
        <f t="shared" si="9"/>
        <v>16.086075109999999</v>
      </c>
      <c r="H77" s="58">
        <f t="shared" si="8"/>
        <v>18.498607579999998</v>
      </c>
      <c r="I77" s="60">
        <f t="shared" si="10"/>
        <v>0.14997645190032927</v>
      </c>
      <c r="J77" s="60">
        <f t="shared" si="11"/>
        <v>6.4886121626736973E-2</v>
      </c>
      <c r="K77" s="18"/>
      <c r="L77" s="18"/>
      <c r="M77" s="18"/>
      <c r="N77" s="18"/>
      <c r="O77" s="16"/>
    </row>
    <row r="78" spans="2:15" x14ac:dyDescent="0.25">
      <c r="B78" s="15"/>
      <c r="C78" s="18"/>
      <c r="D78" s="18"/>
      <c r="E78" s="18"/>
      <c r="F78" s="56" t="s">
        <v>6</v>
      </c>
      <c r="G78" s="58">
        <f>SUM(G73:G77)</f>
        <v>237.17332367999995</v>
      </c>
      <c r="H78" s="58">
        <f>SUM(H73:H77)</f>
        <v>285.09343933999997</v>
      </c>
      <c r="I78" s="59">
        <f t="shared" ref="I78" si="12">+H78/G78-1</f>
        <v>0.20204681924791434</v>
      </c>
      <c r="J78" s="60">
        <f>SUM(J73:J77)</f>
        <v>1.0000000000000002</v>
      </c>
      <c r="K78" s="18"/>
      <c r="L78" s="18"/>
      <c r="M78" s="18"/>
      <c r="N78" s="18"/>
      <c r="O78" s="16"/>
    </row>
    <row r="79" spans="2:15" x14ac:dyDescent="0.25">
      <c r="B79" s="15"/>
      <c r="C79" s="18"/>
      <c r="D79" s="18"/>
      <c r="E79" s="18"/>
      <c r="F79" s="143" t="s">
        <v>42</v>
      </c>
      <c r="G79" s="143"/>
      <c r="H79" s="143"/>
      <c r="I79" s="143"/>
      <c r="J79" s="143"/>
      <c r="K79" s="18"/>
      <c r="L79" s="18"/>
      <c r="M79" s="18"/>
      <c r="N79" s="18"/>
      <c r="O79" s="16"/>
    </row>
    <row r="80" spans="2:15" x14ac:dyDescent="0.25">
      <c r="B80" s="15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6"/>
    </row>
    <row r="81" spans="2:15" x14ac:dyDescent="0.25">
      <c r="B81" s="15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6"/>
    </row>
    <row r="82" spans="2:15" x14ac:dyDescent="0.25">
      <c r="B82" s="15"/>
      <c r="C82" s="134" t="s">
        <v>36</v>
      </c>
      <c r="D82" s="134"/>
      <c r="E82" s="134"/>
      <c r="F82" s="134"/>
      <c r="G82" s="134"/>
      <c r="H82" s="18"/>
      <c r="I82" s="134" t="s">
        <v>37</v>
      </c>
      <c r="J82" s="134"/>
      <c r="K82" s="134"/>
      <c r="L82" s="134"/>
      <c r="M82" s="134"/>
      <c r="N82" s="18"/>
      <c r="O82" s="16"/>
    </row>
    <row r="83" spans="2:15" x14ac:dyDescent="0.25">
      <c r="B83" s="15"/>
      <c r="C83" s="135" t="s">
        <v>57</v>
      </c>
      <c r="D83" s="135"/>
      <c r="E83" s="135"/>
      <c r="F83" s="135"/>
      <c r="G83" s="135"/>
      <c r="H83" s="18"/>
      <c r="I83" s="135" t="s">
        <v>57</v>
      </c>
      <c r="J83" s="135"/>
      <c r="K83" s="135"/>
      <c r="L83" s="135"/>
      <c r="M83" s="135"/>
      <c r="N83" s="18"/>
      <c r="O83" s="16"/>
    </row>
    <row r="84" spans="2:15" x14ac:dyDescent="0.25">
      <c r="B84" s="15"/>
      <c r="C84" s="53" t="s">
        <v>38</v>
      </c>
      <c r="D84" s="53">
        <v>42705</v>
      </c>
      <c r="E84" s="53">
        <v>43070</v>
      </c>
      <c r="F84" s="53" t="s">
        <v>22</v>
      </c>
      <c r="G84" s="53" t="s">
        <v>58</v>
      </c>
      <c r="H84" s="18"/>
      <c r="I84" s="53" t="s">
        <v>38</v>
      </c>
      <c r="J84" s="53">
        <v>42705</v>
      </c>
      <c r="K84" s="53">
        <v>43070</v>
      </c>
      <c r="L84" s="53" t="s">
        <v>22</v>
      </c>
      <c r="M84" s="53" t="s">
        <v>58</v>
      </c>
      <c r="N84" s="18"/>
      <c r="O84" s="16"/>
    </row>
    <row r="85" spans="2:15" x14ac:dyDescent="0.25">
      <c r="B85" s="15"/>
      <c r="C85" s="56" t="s">
        <v>12</v>
      </c>
      <c r="D85" s="58">
        <v>56.65421413</v>
      </c>
      <c r="E85" s="58">
        <v>70.820631000000006</v>
      </c>
      <c r="F85" s="60">
        <f t="shared" ref="F85:F90" si="13">+IFERROR(E85/D85-1,0)</f>
        <v>0.25005054059162202</v>
      </c>
      <c r="G85" s="60">
        <f>+E85/$E$90</f>
        <v>0.3680809633469303</v>
      </c>
      <c r="H85" s="18"/>
      <c r="I85" s="56" t="s">
        <v>12</v>
      </c>
      <c r="J85" s="58">
        <v>15.838805580000001</v>
      </c>
      <c r="K85" s="57">
        <v>21.976031240000001</v>
      </c>
      <c r="L85" s="60">
        <f t="shared" ref="L85:L88" si="14">+K85/J85-1</f>
        <v>0.38748033297091578</v>
      </c>
      <c r="M85" s="60">
        <f>+K85/$K$90</f>
        <v>0.23709580104661498</v>
      </c>
      <c r="N85" s="18"/>
      <c r="O85" s="16"/>
    </row>
    <row r="86" spans="2:15" x14ac:dyDescent="0.25">
      <c r="B86" s="15"/>
      <c r="C86" s="56" t="s">
        <v>40</v>
      </c>
      <c r="D86" s="58">
        <v>89.851730029999985</v>
      </c>
      <c r="E86" s="58">
        <v>107.27102141000002</v>
      </c>
      <c r="F86" s="60">
        <f t="shared" si="13"/>
        <v>0.1938670671581284</v>
      </c>
      <c r="G86" s="60">
        <f>+E86/$E$90</f>
        <v>0.55752709828018887</v>
      </c>
      <c r="H86" s="18"/>
      <c r="I86" s="56" t="s">
        <v>40</v>
      </c>
      <c r="J86" s="58">
        <v>48.287571320000005</v>
      </c>
      <c r="K86" s="57">
        <v>51.045730309999996</v>
      </c>
      <c r="L86" s="60">
        <f t="shared" si="14"/>
        <v>5.7119439114503567E-2</v>
      </c>
      <c r="M86" s="60">
        <f>+K86/$K$90</f>
        <v>0.5507240222624894</v>
      </c>
      <c r="N86" s="18"/>
      <c r="O86" s="16"/>
    </row>
    <row r="87" spans="2:15" x14ac:dyDescent="0.25">
      <c r="B87" s="15"/>
      <c r="C87" s="56" t="s">
        <v>41</v>
      </c>
      <c r="D87" s="58">
        <v>1.58993666</v>
      </c>
      <c r="E87" s="58">
        <v>4.5197481100000001</v>
      </c>
      <c r="F87" s="60">
        <f t="shared" si="13"/>
        <v>1.8427221182509248</v>
      </c>
      <c r="G87" s="60">
        <f>+E87/$E$90</f>
        <v>2.3490799431231665E-2</v>
      </c>
      <c r="H87" s="18"/>
      <c r="I87" s="56" t="s">
        <v>41</v>
      </c>
      <c r="J87" s="58">
        <v>2.8131354200000001</v>
      </c>
      <c r="K87" s="57">
        <v>8.2051718700000009</v>
      </c>
      <c r="L87" s="60">
        <f t="shared" si="14"/>
        <v>1.9167354730473662</v>
      </c>
      <c r="M87" s="60">
        <f>+K87/$K$90</f>
        <v>8.8524255175876879E-2</v>
      </c>
      <c r="N87" s="18"/>
      <c r="O87" s="16"/>
    </row>
    <row r="88" spans="2:15" x14ac:dyDescent="0.25">
      <c r="B88" s="15"/>
      <c r="C88" s="56" t="s">
        <v>16</v>
      </c>
      <c r="D88" s="58">
        <v>1.4282868199999998</v>
      </c>
      <c r="E88" s="58">
        <v>0.29840910000000004</v>
      </c>
      <c r="F88" s="60">
        <f t="shared" si="13"/>
        <v>-0.79107200611148953</v>
      </c>
      <c r="G88" s="60">
        <f>+E88/$E$90</f>
        <v>1.5509422529642594E-3</v>
      </c>
      <c r="H88" s="18"/>
      <c r="I88" s="56" t="s">
        <v>16</v>
      </c>
      <c r="J88" s="58">
        <v>4.6235686100000004</v>
      </c>
      <c r="K88" s="57">
        <v>2.4580887200000001</v>
      </c>
      <c r="L88" s="60">
        <f t="shared" si="14"/>
        <v>-0.46835681973366461</v>
      </c>
      <c r="M88" s="60">
        <f>+K88/$K$90</f>
        <v>2.6519916528479074E-2</v>
      </c>
      <c r="N88" s="18"/>
      <c r="O88" s="16"/>
    </row>
    <row r="89" spans="2:15" x14ac:dyDescent="0.25">
      <c r="B89" s="15"/>
      <c r="C89" s="56" t="s">
        <v>39</v>
      </c>
      <c r="D89" s="58">
        <v>8.8458480700000006</v>
      </c>
      <c r="E89" s="58">
        <v>9.495226370000001</v>
      </c>
      <c r="F89" s="60">
        <f t="shared" si="13"/>
        <v>7.3410519247138817E-2</v>
      </c>
      <c r="G89" s="60">
        <f t="shared" ref="G89" si="15">+E89/$E$90</f>
        <v>4.9350196688684914E-2</v>
      </c>
      <c r="H89" s="18"/>
      <c r="I89" s="56" t="s">
        <v>39</v>
      </c>
      <c r="J89" s="58">
        <v>7.2402270399999997</v>
      </c>
      <c r="K89" s="57">
        <v>9.0033812099999988</v>
      </c>
      <c r="L89" s="60">
        <f t="shared" ref="L89" si="16">+K89/J89-1</f>
        <v>0.24352194485878975</v>
      </c>
      <c r="M89" s="60">
        <f t="shared" ref="M89" si="17">+K89/$K$90</f>
        <v>9.7136004986539654E-2</v>
      </c>
      <c r="N89" s="18"/>
      <c r="O89" s="16"/>
    </row>
    <row r="90" spans="2:15" x14ac:dyDescent="0.25">
      <c r="B90" s="15"/>
      <c r="C90" s="56" t="s">
        <v>6</v>
      </c>
      <c r="D90" s="58">
        <f>SUM(D85:D89)</f>
        <v>158.37001570999999</v>
      </c>
      <c r="E90" s="58">
        <f>SUM(E85:E89)</f>
        <v>192.40503599000002</v>
      </c>
      <c r="F90" s="59">
        <f t="shared" si="13"/>
        <v>0.21490823327518904</v>
      </c>
      <c r="G90" s="60">
        <f>SUM(G85:G89)</f>
        <v>1</v>
      </c>
      <c r="H90" s="18"/>
      <c r="I90" s="56" t="s">
        <v>6</v>
      </c>
      <c r="J90" s="58">
        <f>SUM(J85:J89)</f>
        <v>78.803307970000006</v>
      </c>
      <c r="K90" s="57">
        <f>SUM(K85:K89)</f>
        <v>92.688403350000002</v>
      </c>
      <c r="L90" s="60">
        <f t="shared" ref="L90" si="18">+K90/J90-1</f>
        <v>0.17619939743247803</v>
      </c>
      <c r="M90" s="60">
        <f>SUM(M85:M89)</f>
        <v>1</v>
      </c>
      <c r="N90" s="18"/>
      <c r="O90" s="16"/>
    </row>
    <row r="91" spans="2:15" x14ac:dyDescent="0.25">
      <c r="B91" s="15"/>
      <c r="C91" s="143" t="s">
        <v>42</v>
      </c>
      <c r="D91" s="143"/>
      <c r="E91" s="143"/>
      <c r="F91" s="143"/>
      <c r="G91" s="143"/>
      <c r="H91" s="18"/>
      <c r="I91" s="143" t="s">
        <v>42</v>
      </c>
      <c r="J91" s="143"/>
      <c r="K91" s="143"/>
      <c r="L91" s="143"/>
      <c r="M91" s="143"/>
      <c r="N91" s="18"/>
      <c r="O91" s="16"/>
    </row>
    <row r="92" spans="2:15" x14ac:dyDescent="0.2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3"/>
    </row>
    <row r="95" spans="2:15" x14ac:dyDescent="0.25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2"/>
    </row>
    <row r="96" spans="2:15" x14ac:dyDescent="0.25">
      <c r="B96" s="15"/>
      <c r="C96" s="124" t="s">
        <v>48</v>
      </c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6"/>
    </row>
    <row r="97" spans="2:15" x14ac:dyDescent="0.25">
      <c r="B97" s="15"/>
      <c r="C97" s="125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5.6% en diciembre del 2012 a  7.7% a diciembre del 2017.</v>
      </c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6"/>
    </row>
    <row r="98" spans="2:15" x14ac:dyDescent="0.25">
      <c r="B98" s="1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6"/>
    </row>
    <row r="99" spans="2:15" x14ac:dyDescent="0.25">
      <c r="B99" s="15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6"/>
    </row>
    <row r="100" spans="2:15" x14ac:dyDescent="0.25">
      <c r="B100" s="15"/>
      <c r="C100" s="18"/>
      <c r="D100" s="126" t="s">
        <v>43</v>
      </c>
      <c r="E100" s="126"/>
      <c r="F100" s="126"/>
      <c r="G100" s="126"/>
      <c r="H100" s="126"/>
      <c r="I100" s="126"/>
      <c r="J100" s="126"/>
      <c r="K100" s="126"/>
      <c r="L100" s="126"/>
      <c r="M100" s="18"/>
      <c r="N100" s="18"/>
      <c r="O100" s="16"/>
    </row>
    <row r="101" spans="2:15" x14ac:dyDescent="0.25">
      <c r="B101" s="15"/>
      <c r="C101" s="18"/>
      <c r="D101" s="127" t="s">
        <v>44</v>
      </c>
      <c r="E101" s="127"/>
      <c r="F101" s="127"/>
      <c r="G101" s="127"/>
      <c r="H101" s="127"/>
      <c r="I101" s="127"/>
      <c r="J101" s="127"/>
      <c r="K101" s="127"/>
      <c r="L101" s="127"/>
      <c r="M101" s="18"/>
      <c r="N101" s="18"/>
      <c r="O101" s="16"/>
    </row>
    <row r="102" spans="2:15" x14ac:dyDescent="0.25">
      <c r="B102" s="15"/>
      <c r="C102" s="18"/>
      <c r="D102" s="53" t="s">
        <v>55</v>
      </c>
      <c r="E102" s="62" t="s">
        <v>12</v>
      </c>
      <c r="F102" s="62" t="s">
        <v>39</v>
      </c>
      <c r="G102" s="62" t="s">
        <v>40</v>
      </c>
      <c r="H102" s="62" t="s">
        <v>41</v>
      </c>
      <c r="I102" s="62" t="s">
        <v>16</v>
      </c>
      <c r="J102" s="63" t="s">
        <v>45</v>
      </c>
      <c r="K102" s="62" t="s">
        <v>46</v>
      </c>
      <c r="L102" s="62" t="s">
        <v>6</v>
      </c>
      <c r="M102" s="18"/>
      <c r="N102" s="18"/>
      <c r="O102" s="16"/>
    </row>
    <row r="103" spans="2:15" x14ac:dyDescent="0.25">
      <c r="B103" s="15"/>
      <c r="C103" s="18"/>
      <c r="D103" s="54">
        <v>2012</v>
      </c>
      <c r="E103" s="67">
        <v>9.7647624150059453E-2</v>
      </c>
      <c r="F103" s="67">
        <v>9.1785950922676371E-2</v>
      </c>
      <c r="G103" s="67">
        <v>5.0743044545672349E-2</v>
      </c>
      <c r="H103" s="67">
        <v>1.5165213265273654E-2</v>
      </c>
      <c r="I103" s="67">
        <v>4.9345687332986582E-2</v>
      </c>
      <c r="J103" s="67">
        <v>1.2638838221478594E-2</v>
      </c>
      <c r="K103" s="67">
        <v>0</v>
      </c>
      <c r="L103" s="67">
        <v>5.5952868654377562E-2</v>
      </c>
      <c r="M103" s="18"/>
      <c r="N103" s="18"/>
      <c r="O103" s="16"/>
    </row>
    <row r="104" spans="2:15" x14ac:dyDescent="0.25">
      <c r="B104" s="15"/>
      <c r="C104" s="18"/>
      <c r="D104" s="54">
        <v>2013</v>
      </c>
      <c r="E104" s="67">
        <v>8.4590772467211917E-2</v>
      </c>
      <c r="F104" s="67">
        <v>1.5019302771129162E-2</v>
      </c>
      <c r="G104" s="67">
        <v>5.435728681238032E-2</v>
      </c>
      <c r="H104" s="67">
        <v>0</v>
      </c>
      <c r="I104" s="67">
        <v>6.9902805497711051E-2</v>
      </c>
      <c r="J104" s="67">
        <v>1.1439562539604884E-2</v>
      </c>
      <c r="K104" s="67">
        <v>1.0873411267860933E-2</v>
      </c>
      <c r="L104" s="67">
        <v>4.9189091365035811E-2</v>
      </c>
      <c r="M104" s="18"/>
      <c r="N104" s="18"/>
      <c r="O104" s="16"/>
    </row>
    <row r="105" spans="2:15" x14ac:dyDescent="0.25">
      <c r="B105" s="15"/>
      <c r="C105" s="18"/>
      <c r="D105" s="54">
        <v>2014</v>
      </c>
      <c r="E105" s="67">
        <v>8.9752161579963949E-2</v>
      </c>
      <c r="F105" s="67">
        <v>3.652666899137013E-2</v>
      </c>
      <c r="G105" s="67">
        <v>7.1035003278333633E-2</v>
      </c>
      <c r="H105" s="67">
        <v>0</v>
      </c>
      <c r="I105" s="67">
        <v>6.3096096352519865E-2</v>
      </c>
      <c r="J105" s="67">
        <v>1.1667867515520408E-2</v>
      </c>
      <c r="K105" s="67">
        <v>1.9176129511300152E-2</v>
      </c>
      <c r="L105" s="67">
        <v>5.7758899772123028E-2</v>
      </c>
      <c r="M105" s="18"/>
      <c r="N105" s="18"/>
      <c r="O105" s="16"/>
    </row>
    <row r="106" spans="2:15" x14ac:dyDescent="0.25">
      <c r="B106" s="15"/>
      <c r="C106" s="18"/>
      <c r="D106" s="54">
        <v>2015</v>
      </c>
      <c r="E106" s="67">
        <v>9.1637115013057546E-2</v>
      </c>
      <c r="F106" s="67">
        <v>1.4946197157299435E-2</v>
      </c>
      <c r="G106" s="67">
        <v>7.0148821351324026E-2</v>
      </c>
      <c r="H106" s="67">
        <v>0</v>
      </c>
      <c r="I106" s="67">
        <v>5.6225667439997601E-2</v>
      </c>
      <c r="J106" s="67">
        <v>1.3089938081505431E-2</v>
      </c>
      <c r="K106" s="67">
        <v>2.5994005719488421E-2</v>
      </c>
      <c r="L106" s="67">
        <v>5.7749371126736386E-2</v>
      </c>
      <c r="M106" s="18"/>
      <c r="N106" s="18"/>
      <c r="O106" s="16"/>
    </row>
    <row r="107" spans="2:15" x14ac:dyDescent="0.25">
      <c r="B107" s="15"/>
      <c r="C107" s="18"/>
      <c r="D107" s="54">
        <v>2016</v>
      </c>
      <c r="E107" s="67">
        <v>0.11776978808897458</v>
      </c>
      <c r="F107" s="67">
        <v>2.0254934392616674E-2</v>
      </c>
      <c r="G107" s="67">
        <v>5.5534429011633718E-2</v>
      </c>
      <c r="H107" s="67">
        <v>3.9640235486930263E-2</v>
      </c>
      <c r="I107" s="67">
        <v>8.2926012498696924E-2</v>
      </c>
      <c r="J107" s="67">
        <v>1.5453246755937487E-2</v>
      </c>
      <c r="K107" s="67">
        <v>7.388831289308187E-2</v>
      </c>
      <c r="L107" s="67">
        <v>6.9783846985888534E-2</v>
      </c>
      <c r="M107" s="18"/>
      <c r="N107" s="18"/>
      <c r="O107" s="16"/>
    </row>
    <row r="108" spans="2:15" x14ac:dyDescent="0.25">
      <c r="B108" s="15"/>
      <c r="C108" s="18"/>
      <c r="D108" s="54">
        <v>2017</v>
      </c>
      <c r="E108" s="67">
        <v>9.3028404850670252E-2</v>
      </c>
      <c r="F108" s="67">
        <v>6.3038571958361437E-3</v>
      </c>
      <c r="G108" s="67">
        <v>5.6643503885424058E-2</v>
      </c>
      <c r="H108" s="67">
        <v>5.8770649623213177E-2</v>
      </c>
      <c r="I108" s="67">
        <v>1.662063347834216E-2</v>
      </c>
      <c r="J108" s="67">
        <v>1.4699138621897787E-2</v>
      </c>
      <c r="K108" s="67">
        <v>0.33921706489802728</v>
      </c>
      <c r="L108" s="67">
        <v>7.6533977888572705E-2</v>
      </c>
      <c r="M108" s="18"/>
      <c r="N108" s="18"/>
      <c r="O108" s="16"/>
    </row>
    <row r="109" spans="2:15" x14ac:dyDescent="0.25">
      <c r="B109" s="15"/>
      <c r="C109" s="18"/>
      <c r="D109" s="128" t="s">
        <v>47</v>
      </c>
      <c r="E109" s="128"/>
      <c r="F109" s="128"/>
      <c r="G109" s="128"/>
      <c r="H109" s="128"/>
      <c r="I109" s="128"/>
      <c r="J109" s="128"/>
      <c r="K109" s="128"/>
      <c r="L109" s="128"/>
      <c r="M109" s="18"/>
      <c r="N109" s="18"/>
      <c r="O109" s="16"/>
    </row>
    <row r="110" spans="2:15" x14ac:dyDescent="0.25">
      <c r="B110" s="31"/>
      <c r="C110" s="19"/>
      <c r="D110" s="19"/>
      <c r="E110" s="61"/>
      <c r="F110" s="61"/>
      <c r="G110" s="61"/>
      <c r="H110" s="61"/>
      <c r="I110" s="61"/>
      <c r="J110" s="61"/>
      <c r="K110" s="61"/>
      <c r="L110" s="61"/>
      <c r="M110" s="19"/>
      <c r="N110" s="19"/>
      <c r="O110" s="33"/>
    </row>
  </sheetData>
  <mergeCells count="33">
    <mergeCell ref="F33:K33"/>
    <mergeCell ref="F34:K34"/>
    <mergeCell ref="F35:G35"/>
    <mergeCell ref="F45:K45"/>
    <mergeCell ref="C50:N50"/>
    <mergeCell ref="F70:J70"/>
    <mergeCell ref="F71:J71"/>
    <mergeCell ref="F79:J79"/>
    <mergeCell ref="C51:N52"/>
    <mergeCell ref="E54:K54"/>
    <mergeCell ref="E55:K55"/>
    <mergeCell ref="E64:K64"/>
    <mergeCell ref="C67:N68"/>
    <mergeCell ref="C96:N96"/>
    <mergeCell ref="C97:N98"/>
    <mergeCell ref="D100:L100"/>
    <mergeCell ref="D101:L101"/>
    <mergeCell ref="D109:L109"/>
    <mergeCell ref="C82:G82"/>
    <mergeCell ref="I82:M82"/>
    <mergeCell ref="C83:G83"/>
    <mergeCell ref="I83:M83"/>
    <mergeCell ref="C91:G91"/>
    <mergeCell ref="I91:M91"/>
    <mergeCell ref="C30:N31"/>
    <mergeCell ref="B1:O2"/>
    <mergeCell ref="C7:N7"/>
    <mergeCell ref="C8:N9"/>
    <mergeCell ref="F11:K11"/>
    <mergeCell ref="F12:K12"/>
    <mergeCell ref="E22:L22"/>
    <mergeCell ref="E13:F13"/>
    <mergeCell ref="C29:N29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11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3" width="11.7109375" style="6" customWidth="1"/>
    <col min="4" max="4" width="11.85546875" style="6" customWidth="1"/>
    <col min="5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7" t="s">
        <v>97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2:15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2:15" x14ac:dyDescent="0.25">
      <c r="B3" s="14"/>
      <c r="C3" s="8" t="str">
        <f>+C7</f>
        <v>1. Créditos Totales por Tipo de Empresa del Sistema Financiero</v>
      </c>
      <c r="D3" s="11"/>
      <c r="E3" s="11"/>
      <c r="F3" s="11"/>
      <c r="G3" s="11"/>
      <c r="H3" s="8"/>
      <c r="I3" s="12" t="str">
        <f>+C50</f>
        <v>3. Evolución del Crédito directo a Pequeñas y Microempresas.</v>
      </c>
      <c r="J3" s="12"/>
      <c r="K3" s="12"/>
      <c r="L3" s="12"/>
      <c r="M3" s="8"/>
      <c r="N3" s="13"/>
      <c r="O3" s="13"/>
    </row>
    <row r="4" spans="2:15" x14ac:dyDescent="0.25">
      <c r="B4" s="10"/>
      <c r="C4" s="8" t="str">
        <f>+C29</f>
        <v>2. Créditos Directos por Tipo de Crédito</v>
      </c>
      <c r="D4" s="11"/>
      <c r="E4" s="11"/>
      <c r="F4" s="11"/>
      <c r="G4" s="11"/>
      <c r="H4" s="21"/>
      <c r="I4" s="12" t="str">
        <f>+C96</f>
        <v>4. Morosidad por Tipo de Empresa del Sistema Financiero</v>
      </c>
      <c r="J4" s="12"/>
      <c r="K4" s="12"/>
      <c r="L4" s="12"/>
      <c r="M4" s="8"/>
      <c r="N4" s="13"/>
      <c r="O4" s="13"/>
    </row>
    <row r="5" spans="2:15" x14ac:dyDescent="0.25">
      <c r="B5" s="8"/>
      <c r="C5" s="11"/>
      <c r="D5" s="11"/>
      <c r="E5" s="11"/>
      <c r="F5" s="11"/>
      <c r="G5" s="11"/>
      <c r="H5" s="21"/>
      <c r="I5" s="12"/>
      <c r="J5" s="12"/>
      <c r="K5" s="12"/>
      <c r="L5" s="12"/>
      <c r="M5" s="8"/>
      <c r="N5" s="13"/>
      <c r="O5" s="13"/>
    </row>
    <row r="6" spans="2:15" x14ac:dyDescent="0.25">
      <c r="B6" s="25"/>
      <c r="C6" s="26"/>
      <c r="D6" s="26"/>
      <c r="E6" s="26"/>
      <c r="F6" s="26"/>
      <c r="G6" s="26"/>
      <c r="H6" s="27"/>
      <c r="I6" s="28"/>
      <c r="J6" s="28"/>
      <c r="K6" s="28"/>
      <c r="L6" s="28"/>
      <c r="M6" s="27"/>
      <c r="N6" s="29"/>
      <c r="O6" s="30"/>
    </row>
    <row r="7" spans="2:15" x14ac:dyDescent="0.25">
      <c r="B7" s="15"/>
      <c r="C7" s="138" t="s">
        <v>9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6"/>
    </row>
    <row r="8" spans="2:15" ht="15" customHeight="1" x14ac:dyDescent="0.25">
      <c r="B8" s="15"/>
      <c r="C8" s="125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2,178.2 millones representando un incremento de 1.1% respecto a la suma de créditos a diciembre del 2016. En tanto se observa un crecimiento promedio anual de 7.4% desde diciembre del 2012. 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6"/>
    </row>
    <row r="9" spans="2:15" x14ac:dyDescent="0.25">
      <c r="B9" s="1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6"/>
    </row>
    <row r="10" spans="2:15" x14ac:dyDescent="0.25"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6"/>
    </row>
    <row r="11" spans="2:15" x14ac:dyDescent="0.25">
      <c r="B11" s="15"/>
      <c r="C11" s="17"/>
      <c r="D11" s="17"/>
      <c r="E11" s="17"/>
      <c r="F11" s="129" t="s">
        <v>49</v>
      </c>
      <c r="G11" s="129"/>
      <c r="H11" s="129"/>
      <c r="I11" s="129"/>
      <c r="J11" s="129"/>
      <c r="K11" s="129"/>
      <c r="L11" s="17"/>
      <c r="M11" s="17"/>
      <c r="N11" s="17"/>
      <c r="O11" s="16"/>
    </row>
    <row r="12" spans="2:15" x14ac:dyDescent="0.25">
      <c r="B12" s="15"/>
      <c r="C12" s="17"/>
      <c r="D12" s="17"/>
      <c r="E12" s="17"/>
      <c r="F12" s="139" t="s">
        <v>10</v>
      </c>
      <c r="G12" s="139"/>
      <c r="H12" s="139"/>
      <c r="I12" s="139"/>
      <c r="J12" s="139"/>
      <c r="K12" s="139"/>
      <c r="L12" s="17"/>
      <c r="M12" s="17"/>
      <c r="N12" s="17"/>
      <c r="O12" s="16"/>
    </row>
    <row r="13" spans="2:15" x14ac:dyDescent="0.25">
      <c r="B13" s="15"/>
      <c r="C13" s="17"/>
      <c r="D13" s="17"/>
      <c r="E13" s="141" t="s">
        <v>52</v>
      </c>
      <c r="F13" s="142"/>
      <c r="G13" s="47">
        <v>41244</v>
      </c>
      <c r="H13" s="48">
        <v>42705</v>
      </c>
      <c r="I13" s="49">
        <v>43070</v>
      </c>
      <c r="J13" s="49" t="s">
        <v>50</v>
      </c>
      <c r="K13" s="50" t="s">
        <v>51</v>
      </c>
      <c r="L13" s="50" t="s">
        <v>11</v>
      </c>
      <c r="M13" s="10"/>
      <c r="N13" s="17"/>
      <c r="O13" s="16"/>
    </row>
    <row r="14" spans="2:15" x14ac:dyDescent="0.25">
      <c r="B14" s="15"/>
      <c r="C14" s="17"/>
      <c r="D14" s="17"/>
      <c r="E14" s="35" t="s">
        <v>12</v>
      </c>
      <c r="F14" s="36"/>
      <c r="G14" s="68">
        <v>1128.035347</v>
      </c>
      <c r="H14" s="69">
        <v>1511.2560510000001</v>
      </c>
      <c r="I14" s="69">
        <v>1490.1330410000005</v>
      </c>
      <c r="J14" s="65">
        <f t="shared" ref="J14:J20" si="0">+I14/I$21</f>
        <v>0.68410617485689218</v>
      </c>
      <c r="K14" s="65">
        <f>+I14/H14-1</f>
        <v>-1.3977121868939735E-2</v>
      </c>
      <c r="L14" s="65">
        <f>+IFERROR((I14/G14)^(1/5)-1,0)</f>
        <v>5.7256751578390608E-2</v>
      </c>
      <c r="M14" s="10"/>
      <c r="N14" s="17"/>
      <c r="O14" s="16"/>
    </row>
    <row r="15" spans="2:15" x14ac:dyDescent="0.25">
      <c r="B15" s="15"/>
      <c r="C15" s="17"/>
      <c r="D15" s="17"/>
      <c r="E15" s="35" t="s">
        <v>13</v>
      </c>
      <c r="F15" s="36"/>
      <c r="G15" s="69">
        <v>52.635224999999998</v>
      </c>
      <c r="H15" s="69">
        <v>91.947244000000012</v>
      </c>
      <c r="I15" s="69">
        <v>97.180824999999999</v>
      </c>
      <c r="J15" s="65">
        <f t="shared" si="0"/>
        <v>4.461480997399548E-2</v>
      </c>
      <c r="K15" s="65">
        <f t="shared" ref="K15:K20" si="1">+I15/H15-1</f>
        <v>5.6919389557777089E-2</v>
      </c>
      <c r="L15" s="65">
        <f t="shared" ref="L15:L21" si="2">+IFERROR((I15/G15)^(1/5)-1,0)</f>
        <v>0.13047462785079134</v>
      </c>
      <c r="M15" s="10"/>
      <c r="N15" s="17"/>
      <c r="O15" s="16"/>
    </row>
    <row r="16" spans="2:15" x14ac:dyDescent="0.25">
      <c r="B16" s="15"/>
      <c r="C16" s="17"/>
      <c r="D16" s="17"/>
      <c r="E16" s="35" t="s">
        <v>14</v>
      </c>
      <c r="F16" s="36"/>
      <c r="G16" s="69">
        <v>209.870756</v>
      </c>
      <c r="H16" s="69">
        <v>262.68154500000003</v>
      </c>
      <c r="I16" s="69">
        <v>267.51504399999999</v>
      </c>
      <c r="J16" s="65">
        <f t="shared" si="0"/>
        <v>0.12281366054718139</v>
      </c>
      <c r="K16" s="65">
        <f t="shared" si="1"/>
        <v>1.8400603666313797E-2</v>
      </c>
      <c r="L16" s="65">
        <f t="shared" si="2"/>
        <v>4.9733982504144514E-2</v>
      </c>
      <c r="M16" s="10"/>
      <c r="N16" s="17"/>
      <c r="O16" s="16"/>
    </row>
    <row r="17" spans="2:15" x14ac:dyDescent="0.25">
      <c r="B17" s="15"/>
      <c r="C17" s="17"/>
      <c r="D17" s="17"/>
      <c r="E17" s="35" t="s">
        <v>15</v>
      </c>
      <c r="F17" s="36"/>
      <c r="G17" s="69">
        <v>7.7131049999999997</v>
      </c>
      <c r="H17" s="69">
        <v>0</v>
      </c>
      <c r="I17" s="69">
        <v>0</v>
      </c>
      <c r="J17" s="65">
        <f t="shared" si="0"/>
        <v>0</v>
      </c>
      <c r="K17" s="65" t="e">
        <f t="shared" si="1"/>
        <v>#DIV/0!</v>
      </c>
      <c r="L17" s="65">
        <f t="shared" si="2"/>
        <v>-1</v>
      </c>
      <c r="M17" s="10"/>
      <c r="N17" s="17"/>
      <c r="O17" s="16"/>
    </row>
    <row r="18" spans="2:15" x14ac:dyDescent="0.25">
      <c r="B18" s="15"/>
      <c r="C18" s="17"/>
      <c r="D18" s="17"/>
      <c r="E18" s="35" t="s">
        <v>16</v>
      </c>
      <c r="F18" s="36"/>
      <c r="G18" s="69">
        <v>4.3330780000000004</v>
      </c>
      <c r="H18" s="69">
        <v>9.738980999999999</v>
      </c>
      <c r="I18" s="69">
        <v>9.9794799999999988</v>
      </c>
      <c r="J18" s="65">
        <f t="shared" si="0"/>
        <v>4.5814861505784534E-3</v>
      </c>
      <c r="K18" s="65">
        <f t="shared" si="1"/>
        <v>2.4694472655814703E-2</v>
      </c>
      <c r="L18" s="65">
        <f t="shared" si="2"/>
        <v>0.18157768678219166</v>
      </c>
      <c r="M18" s="10"/>
      <c r="N18" s="17"/>
      <c r="O18" s="16"/>
    </row>
    <row r="19" spans="2:15" ht="15.75" x14ac:dyDescent="0.25">
      <c r="B19" s="15"/>
      <c r="C19" s="17"/>
      <c r="D19" s="17"/>
      <c r="E19" s="35" t="s">
        <v>60</v>
      </c>
      <c r="F19" s="36"/>
      <c r="G19" s="69">
        <v>0</v>
      </c>
      <c r="H19" s="69">
        <v>73.699820000000003</v>
      </c>
      <c r="I19" s="69">
        <v>39.1004</v>
      </c>
      <c r="J19" s="65">
        <f t="shared" si="0"/>
        <v>1.7950628798502306E-2</v>
      </c>
      <c r="K19" s="65">
        <f t="shared" si="1"/>
        <v>-0.46946410452562848</v>
      </c>
      <c r="L19" s="65">
        <f t="shared" si="2"/>
        <v>0</v>
      </c>
      <c r="M19" s="10"/>
      <c r="N19" s="17"/>
      <c r="O19" s="16"/>
    </row>
    <row r="20" spans="2:15" ht="15.75" x14ac:dyDescent="0.25">
      <c r="B20" s="15"/>
      <c r="C20" s="17"/>
      <c r="D20" s="17"/>
      <c r="E20" s="35" t="s">
        <v>61</v>
      </c>
      <c r="F20" s="36"/>
      <c r="G20" s="69">
        <v>120.38806669</v>
      </c>
      <c r="H20" s="69">
        <v>204.52920470000001</v>
      </c>
      <c r="I20" s="69">
        <v>274.3101704</v>
      </c>
      <c r="J20" s="65">
        <f t="shared" si="0"/>
        <v>0.12593323967285028</v>
      </c>
      <c r="K20" s="65">
        <f t="shared" si="1"/>
        <v>0.34117849234466813</v>
      </c>
      <c r="L20" s="65">
        <f t="shared" si="2"/>
        <v>0.17904856472704234</v>
      </c>
      <c r="M20" s="10"/>
      <c r="N20" s="17"/>
      <c r="O20" s="16"/>
    </row>
    <row r="21" spans="2:15" x14ac:dyDescent="0.25">
      <c r="B21" s="15"/>
      <c r="C21" s="17"/>
      <c r="D21" s="17"/>
      <c r="E21" s="35"/>
      <c r="F21" s="36" t="s">
        <v>6</v>
      </c>
      <c r="G21" s="37">
        <f>SUM(G14:G20)</f>
        <v>1522.9755776900001</v>
      </c>
      <c r="H21" s="37">
        <f>SUM(H14:H20)</f>
        <v>2153.8528457000002</v>
      </c>
      <c r="I21" s="37">
        <f t="shared" ref="I21" si="3">SUM(I14:I20)</f>
        <v>2178.2189604000005</v>
      </c>
      <c r="J21" s="38">
        <f>SUM(J14:J20)</f>
        <v>1</v>
      </c>
      <c r="K21" s="38">
        <f>+I21/H21-1</f>
        <v>1.1312803819743422E-2</v>
      </c>
      <c r="L21" s="38">
        <f t="shared" si="2"/>
        <v>7.4191518508932353E-2</v>
      </c>
      <c r="M21" s="10"/>
      <c r="N21" s="17"/>
      <c r="O21" s="16"/>
    </row>
    <row r="22" spans="2:15" x14ac:dyDescent="0.25">
      <c r="B22" s="15"/>
      <c r="C22" s="17"/>
      <c r="D22" s="17"/>
      <c r="E22" s="140" t="s">
        <v>53</v>
      </c>
      <c r="F22" s="140"/>
      <c r="G22" s="140"/>
      <c r="H22" s="140"/>
      <c r="I22" s="140"/>
      <c r="J22" s="140"/>
      <c r="K22" s="140"/>
      <c r="L22" s="140"/>
      <c r="M22" s="17"/>
      <c r="N22" s="17"/>
      <c r="O22" s="16"/>
    </row>
    <row r="23" spans="2:15" x14ac:dyDescent="0.25">
      <c r="B23" s="15"/>
      <c r="C23" s="17"/>
      <c r="D23" s="17"/>
      <c r="E23" s="39" t="s">
        <v>18</v>
      </c>
      <c r="F23" s="22"/>
      <c r="G23" s="18"/>
      <c r="H23" s="18"/>
      <c r="I23" s="18"/>
      <c r="J23" s="18"/>
      <c r="K23" s="18"/>
      <c r="L23" s="17"/>
      <c r="M23" s="17"/>
      <c r="N23" s="17"/>
      <c r="O23" s="16"/>
    </row>
    <row r="24" spans="2:15" x14ac:dyDescent="0.25">
      <c r="B24" s="15"/>
      <c r="C24" s="17"/>
      <c r="D24" s="17"/>
      <c r="E24" s="39" t="s">
        <v>19</v>
      </c>
      <c r="F24" s="22"/>
      <c r="G24" s="18"/>
      <c r="H24" s="18"/>
      <c r="I24" s="18"/>
      <c r="J24" s="18"/>
      <c r="K24" s="18"/>
      <c r="L24" s="17"/>
      <c r="M24" s="17"/>
      <c r="N24" s="17"/>
      <c r="O24" s="16"/>
    </row>
    <row r="25" spans="2:15" x14ac:dyDescent="0.2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2:15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x14ac:dyDescent="0.2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5" x14ac:dyDescent="0.25">
      <c r="B29" s="15"/>
      <c r="C29" s="124" t="s">
        <v>20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6"/>
    </row>
    <row r="30" spans="2:15" ht="15" customHeight="1" x14ac:dyDescent="0.25">
      <c r="B30" s="15"/>
      <c r="C30" s="125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",FIXED(K39*100,1), "% del total,  equivalente a S/ ",FIXED(I39,1)," millones.")</f>
        <v>Los créditos directos en esta región ascendieron a S/ 1,782.0 millones al 31 de diciembre del 2017 creciendo -2.4% respecto al mismo mes del año previo. Los créditos a las Pequeñas y Microempresas representaron el 20.4% del total,  equivalente a S/ 363.9 millones.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6"/>
    </row>
    <row r="31" spans="2:15" x14ac:dyDescent="0.25">
      <c r="B31" s="1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6"/>
    </row>
    <row r="32" spans="2:15" x14ac:dyDescent="0.25"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/>
    </row>
    <row r="33" spans="2:15" x14ac:dyDescent="0.25">
      <c r="B33" s="15"/>
      <c r="C33" s="17"/>
      <c r="D33" s="17"/>
      <c r="E33" s="17"/>
      <c r="F33" s="129" t="s">
        <v>54</v>
      </c>
      <c r="G33" s="129"/>
      <c r="H33" s="129"/>
      <c r="I33" s="129"/>
      <c r="J33" s="129"/>
      <c r="K33" s="129"/>
      <c r="L33" s="17"/>
      <c r="M33" s="17"/>
      <c r="N33" s="17"/>
      <c r="O33" s="16"/>
    </row>
    <row r="34" spans="2:15" x14ac:dyDescent="0.25">
      <c r="B34" s="15"/>
      <c r="C34" s="17"/>
      <c r="D34" s="17"/>
      <c r="E34" s="17"/>
      <c r="F34" s="139" t="s">
        <v>10</v>
      </c>
      <c r="G34" s="139"/>
      <c r="H34" s="139"/>
      <c r="I34" s="139"/>
      <c r="J34" s="139"/>
      <c r="K34" s="139"/>
      <c r="L34" s="17"/>
      <c r="M34" s="17"/>
      <c r="N34" s="17"/>
      <c r="O34" s="16"/>
    </row>
    <row r="35" spans="2:15" x14ac:dyDescent="0.25">
      <c r="B35" s="15"/>
      <c r="C35" s="17"/>
      <c r="D35" s="17"/>
      <c r="E35" s="17"/>
      <c r="F35" s="144" t="s">
        <v>21</v>
      </c>
      <c r="G35" s="144"/>
      <c r="H35" s="48">
        <v>42705</v>
      </c>
      <c r="I35" s="49">
        <v>43070</v>
      </c>
      <c r="J35" s="50" t="s">
        <v>22</v>
      </c>
      <c r="K35" s="49" t="s">
        <v>50</v>
      </c>
      <c r="L35" s="17"/>
      <c r="M35" s="17"/>
      <c r="N35" s="17"/>
      <c r="O35" s="16"/>
    </row>
    <row r="36" spans="2:15" x14ac:dyDescent="0.25">
      <c r="B36" s="15"/>
      <c r="C36" s="17"/>
      <c r="D36" s="17"/>
      <c r="E36" s="17"/>
      <c r="F36" s="35" t="s">
        <v>23</v>
      </c>
      <c r="G36" s="34"/>
      <c r="H36" s="68">
        <v>17.482005900000001</v>
      </c>
      <c r="I36" s="69">
        <v>16.961294770000002</v>
      </c>
      <c r="J36" s="65">
        <f>+IFERROR(I36/H36-1,0)</f>
        <v>-2.9785548236200943E-2</v>
      </c>
      <c r="K36" s="65">
        <f>+I36/I44</f>
        <v>9.5181018863386008E-3</v>
      </c>
      <c r="L36" s="17"/>
      <c r="M36" s="17"/>
      <c r="N36" s="17"/>
      <c r="O36" s="16"/>
    </row>
    <row r="37" spans="2:15" x14ac:dyDescent="0.25">
      <c r="B37" s="15"/>
      <c r="C37" s="17"/>
      <c r="D37" s="17"/>
      <c r="E37" s="17"/>
      <c r="F37" s="35" t="s">
        <v>24</v>
      </c>
      <c r="G37" s="34"/>
      <c r="H37" s="69">
        <v>154.1462952</v>
      </c>
      <c r="I37" s="69">
        <v>157.8789807</v>
      </c>
      <c r="J37" s="65">
        <f t="shared" ref="J37:J44" si="4">+IFERROR(I37/H37-1,0)</f>
        <v>2.4215213834084981E-2</v>
      </c>
      <c r="K37" s="65">
        <f>+I37/I44</f>
        <v>8.859631557561129E-2</v>
      </c>
      <c r="L37" s="17"/>
      <c r="M37" s="17"/>
      <c r="N37" s="17"/>
      <c r="O37" s="16"/>
    </row>
    <row r="38" spans="2:15" x14ac:dyDescent="0.25">
      <c r="B38" s="15"/>
      <c r="C38" s="17"/>
      <c r="D38" s="17"/>
      <c r="E38" s="17"/>
      <c r="F38" s="35" t="s">
        <v>25</v>
      </c>
      <c r="G38" s="34"/>
      <c r="H38" s="69">
        <v>543.72411236000005</v>
      </c>
      <c r="I38" s="69">
        <v>486.24390447000002</v>
      </c>
      <c r="J38" s="65">
        <f t="shared" si="4"/>
        <v>-0.10571576022352736</v>
      </c>
      <c r="K38" s="65">
        <f>+I38/I44</f>
        <v>0.27286354533160162</v>
      </c>
      <c r="L38" s="17"/>
      <c r="M38" s="17"/>
      <c r="N38" s="17"/>
      <c r="O38" s="16"/>
    </row>
    <row r="39" spans="2:15" x14ac:dyDescent="0.25">
      <c r="B39" s="15"/>
      <c r="C39" s="17"/>
      <c r="D39" s="17"/>
      <c r="E39" s="17"/>
      <c r="F39" s="64" t="s">
        <v>33</v>
      </c>
      <c r="G39" s="46"/>
      <c r="H39" s="70">
        <f>+H40+H41</f>
        <v>386.16487391000004</v>
      </c>
      <c r="I39" s="70">
        <f>+I40+I41</f>
        <v>363.89799615999993</v>
      </c>
      <c r="J39" s="66">
        <f t="shared" si="4"/>
        <v>-5.7661582537384404E-2</v>
      </c>
      <c r="K39" s="66">
        <f>+I39/I44</f>
        <v>0.20420718174248981</v>
      </c>
      <c r="L39" s="17"/>
      <c r="M39" s="17"/>
      <c r="N39" s="17"/>
      <c r="O39" s="16"/>
    </row>
    <row r="40" spans="2:15" x14ac:dyDescent="0.25">
      <c r="B40" s="15"/>
      <c r="C40" s="17"/>
      <c r="D40" s="17"/>
      <c r="E40" s="17"/>
      <c r="F40" s="35" t="s">
        <v>26</v>
      </c>
      <c r="G40" s="34"/>
      <c r="H40" s="69">
        <v>308.12296457000002</v>
      </c>
      <c r="I40" s="69">
        <v>284.06923164999995</v>
      </c>
      <c r="J40" s="65">
        <f t="shared" si="4"/>
        <v>-7.8065368978804228E-2</v>
      </c>
      <c r="K40" s="65">
        <f>+I40/I44</f>
        <v>0.15940999353427435</v>
      </c>
      <c r="L40" s="43"/>
      <c r="M40" s="18"/>
      <c r="N40" s="17"/>
      <c r="O40" s="16"/>
    </row>
    <row r="41" spans="2:15" x14ac:dyDescent="0.25">
      <c r="B41" s="15"/>
      <c r="C41" s="17"/>
      <c r="D41" s="17"/>
      <c r="E41" s="17"/>
      <c r="F41" s="35" t="s">
        <v>27</v>
      </c>
      <c r="G41" s="34"/>
      <c r="H41" s="69">
        <v>78.041909340000004</v>
      </c>
      <c r="I41" s="69">
        <v>79.828764509999999</v>
      </c>
      <c r="J41" s="65">
        <f t="shared" si="4"/>
        <v>2.2896097559778061E-2</v>
      </c>
      <c r="K41" s="65">
        <f>+I41/I44</f>
        <v>4.4797188208215474E-2</v>
      </c>
      <c r="L41" s="44"/>
      <c r="M41" s="45"/>
      <c r="N41" s="17"/>
      <c r="O41" s="16"/>
    </row>
    <row r="42" spans="2:15" x14ac:dyDescent="0.25">
      <c r="B42" s="15"/>
      <c r="C42" s="17"/>
      <c r="D42" s="17"/>
      <c r="E42" s="17"/>
      <c r="F42" s="35" t="s">
        <v>28</v>
      </c>
      <c r="G42" s="34"/>
      <c r="H42" s="69">
        <v>574.54732770999988</v>
      </c>
      <c r="I42" s="69">
        <v>603.35129466000001</v>
      </c>
      <c r="J42" s="65">
        <f t="shared" si="4"/>
        <v>5.0133323332658186E-2</v>
      </c>
      <c r="K42" s="65">
        <f>+I42/I44</f>
        <v>0.33858023067823745</v>
      </c>
      <c r="L42" s="17"/>
      <c r="M42" s="17"/>
      <c r="N42" s="17"/>
      <c r="O42" s="16"/>
    </row>
    <row r="43" spans="2:15" x14ac:dyDescent="0.25">
      <c r="B43" s="15"/>
      <c r="C43" s="17"/>
      <c r="D43" s="17"/>
      <c r="E43" s="17"/>
      <c r="F43" s="35" t="s">
        <v>29</v>
      </c>
      <c r="G43" s="34"/>
      <c r="H43" s="69">
        <v>150.59107191000004</v>
      </c>
      <c r="I43" s="69">
        <v>153.67043847999997</v>
      </c>
      <c r="J43" s="65">
        <f t="shared" si="4"/>
        <v>2.0448533441878247E-2</v>
      </c>
      <c r="K43" s="65">
        <f>+I43/I44</f>
        <v>8.6234624785721317E-2</v>
      </c>
      <c r="L43" s="17"/>
      <c r="M43" s="17"/>
      <c r="N43" s="17"/>
      <c r="O43" s="16"/>
    </row>
    <row r="44" spans="2:15" x14ac:dyDescent="0.25">
      <c r="B44" s="15"/>
      <c r="C44" s="17"/>
      <c r="D44" s="17"/>
      <c r="E44" s="17"/>
      <c r="F44" s="51" t="s">
        <v>30</v>
      </c>
      <c r="G44" s="52"/>
      <c r="H44" s="37">
        <f>SUM(H36:H43)-H39</f>
        <v>1826.65568699</v>
      </c>
      <c r="I44" s="37">
        <f>SUM(I36:I43)-I39</f>
        <v>1782.0039092399998</v>
      </c>
      <c r="J44" s="38">
        <f t="shared" si="4"/>
        <v>-2.4444550808356391E-2</v>
      </c>
      <c r="K44" s="38">
        <f>SUM(K36:K43)-K39</f>
        <v>1</v>
      </c>
      <c r="L44" s="17"/>
      <c r="M44" s="17"/>
      <c r="N44" s="17"/>
      <c r="O44" s="16"/>
    </row>
    <row r="45" spans="2:15" x14ac:dyDescent="0.25">
      <c r="B45" s="15"/>
      <c r="C45" s="17"/>
      <c r="D45" s="17"/>
      <c r="E45" s="17"/>
      <c r="F45" s="145" t="s">
        <v>17</v>
      </c>
      <c r="G45" s="145"/>
      <c r="H45" s="145"/>
      <c r="I45" s="145"/>
      <c r="J45" s="145"/>
      <c r="K45" s="145"/>
      <c r="L45" s="17"/>
      <c r="M45" s="17"/>
      <c r="N45" s="17"/>
      <c r="O45" s="16"/>
    </row>
    <row r="46" spans="2:15" x14ac:dyDescent="0.25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2:15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15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x14ac:dyDescent="0.2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</row>
    <row r="50" spans="2:15" x14ac:dyDescent="0.25">
      <c r="B50" s="15"/>
      <c r="C50" s="124" t="s">
        <v>31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6"/>
    </row>
    <row r="51" spans="2:15" ht="15" customHeight="1" x14ac:dyDescent="0.25">
      <c r="B51" s="15"/>
      <c r="C51" s="125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275.6 millones a diciembre del 2012 a S/ 284.1 millones a diciembre del 2017, en el mismo sentido en las microempresas el crédito paso de S/ 67.4 millones el 2012 a S/ 79.8 millones el 2017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6"/>
    </row>
    <row r="52" spans="2:15" x14ac:dyDescent="0.25">
      <c r="B52" s="1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6"/>
    </row>
    <row r="53" spans="2:15" x14ac:dyDescent="0.25">
      <c r="B53" s="1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6"/>
    </row>
    <row r="54" spans="2:15" x14ac:dyDescent="0.25">
      <c r="B54" s="15"/>
      <c r="C54" s="18"/>
      <c r="D54" s="18"/>
      <c r="E54" s="129" t="s">
        <v>56</v>
      </c>
      <c r="F54" s="129"/>
      <c r="G54" s="129"/>
      <c r="H54" s="129"/>
      <c r="I54" s="129"/>
      <c r="J54" s="129"/>
      <c r="K54" s="129"/>
      <c r="L54" s="18"/>
      <c r="M54" s="18"/>
      <c r="N54" s="18"/>
      <c r="O54" s="16"/>
    </row>
    <row r="55" spans="2:15" x14ac:dyDescent="0.25">
      <c r="B55" s="15"/>
      <c r="C55" s="18"/>
      <c r="D55" s="18"/>
      <c r="E55" s="135" t="s">
        <v>10</v>
      </c>
      <c r="F55" s="135"/>
      <c r="G55" s="135"/>
      <c r="H55" s="135"/>
      <c r="I55" s="135"/>
      <c r="J55" s="135"/>
      <c r="K55" s="135"/>
      <c r="L55" s="18"/>
      <c r="M55" s="18"/>
      <c r="N55" s="18"/>
      <c r="O55" s="16"/>
    </row>
    <row r="56" spans="2:15" x14ac:dyDescent="0.25">
      <c r="B56" s="15"/>
      <c r="C56" s="18"/>
      <c r="D56" s="18"/>
      <c r="E56" s="53" t="s">
        <v>55</v>
      </c>
      <c r="F56" s="53" t="s">
        <v>32</v>
      </c>
      <c r="G56" s="53" t="s">
        <v>22</v>
      </c>
      <c r="H56" s="53" t="s">
        <v>27</v>
      </c>
      <c r="I56" s="53" t="s">
        <v>22</v>
      </c>
      <c r="J56" s="53" t="s">
        <v>33</v>
      </c>
      <c r="K56" s="53" t="s">
        <v>22</v>
      </c>
      <c r="L56" s="18"/>
      <c r="M56" s="18"/>
      <c r="N56" s="18"/>
      <c r="O56" s="16"/>
    </row>
    <row r="57" spans="2:15" x14ac:dyDescent="0.25">
      <c r="B57" s="15"/>
      <c r="C57" s="18"/>
      <c r="D57" s="18"/>
      <c r="E57" s="54">
        <v>2011</v>
      </c>
      <c r="F57" s="58">
        <v>261.68516441999998</v>
      </c>
      <c r="G57" s="55" t="s">
        <v>34</v>
      </c>
      <c r="H57" s="57">
        <v>80.483310520000003</v>
      </c>
      <c r="I57" s="55" t="s">
        <v>34</v>
      </c>
      <c r="J57" s="57">
        <f>+H57+F57</f>
        <v>342.16847494000001</v>
      </c>
      <c r="K57" s="55" t="s">
        <v>34</v>
      </c>
      <c r="L57" s="18"/>
      <c r="M57" s="18"/>
      <c r="N57" s="18"/>
      <c r="O57" s="16"/>
    </row>
    <row r="58" spans="2:15" x14ac:dyDescent="0.25">
      <c r="B58" s="15"/>
      <c r="C58" s="18"/>
      <c r="D58" s="18"/>
      <c r="E58" s="54">
        <v>2012</v>
      </c>
      <c r="F58" s="58">
        <v>275.59668328999993</v>
      </c>
      <c r="G58" s="55">
        <f t="shared" ref="G58:I62" si="5">+F58/F57-1</f>
        <v>5.3161282187446535E-2</v>
      </c>
      <c r="H58" s="57">
        <v>67.43371762000001</v>
      </c>
      <c r="I58" s="55">
        <f t="shared" si="5"/>
        <v>-0.16214035948182304</v>
      </c>
      <c r="J58" s="57">
        <f t="shared" ref="J58:J63" si="6">+H58+F58</f>
        <v>343.03040090999991</v>
      </c>
      <c r="K58" s="55">
        <f t="shared" ref="K58:K62" si="7">+J58/J57-1</f>
        <v>2.5190104674344127E-3</v>
      </c>
      <c r="L58" s="18"/>
      <c r="M58" s="18"/>
      <c r="N58" s="18"/>
      <c r="O58" s="16"/>
    </row>
    <row r="59" spans="2:15" x14ac:dyDescent="0.25">
      <c r="B59" s="15"/>
      <c r="C59" s="18"/>
      <c r="D59" s="18"/>
      <c r="E59" s="54">
        <v>2013</v>
      </c>
      <c r="F59" s="58">
        <v>247.76846245999997</v>
      </c>
      <c r="G59" s="55">
        <f t="shared" si="5"/>
        <v>-0.10097444025012947</v>
      </c>
      <c r="H59" s="57">
        <v>74.710858770000002</v>
      </c>
      <c r="I59" s="55">
        <f t="shared" si="5"/>
        <v>0.10791546731870638</v>
      </c>
      <c r="J59" s="57">
        <f t="shared" si="6"/>
        <v>322.47932122999998</v>
      </c>
      <c r="K59" s="55">
        <f t="shared" si="7"/>
        <v>-5.991037419855938E-2</v>
      </c>
      <c r="L59" s="18"/>
      <c r="M59" s="18"/>
      <c r="N59" s="18"/>
      <c r="O59" s="16"/>
    </row>
    <row r="60" spans="2:15" x14ac:dyDescent="0.25">
      <c r="B60" s="15"/>
      <c r="C60" s="18"/>
      <c r="D60" s="18"/>
      <c r="E60" s="54">
        <v>2014</v>
      </c>
      <c r="F60" s="58">
        <v>269.15692877999993</v>
      </c>
      <c r="G60" s="55">
        <f t="shared" si="5"/>
        <v>8.6324409925468082E-2</v>
      </c>
      <c r="H60" s="57">
        <v>83.014187810000024</v>
      </c>
      <c r="I60" s="55">
        <f t="shared" si="5"/>
        <v>0.11113952076982692</v>
      </c>
      <c r="J60" s="57">
        <f t="shared" si="6"/>
        <v>352.17111658999994</v>
      </c>
      <c r="K60" s="55">
        <f t="shared" si="7"/>
        <v>9.2073486283553274E-2</v>
      </c>
      <c r="L60" s="18"/>
      <c r="M60" s="18"/>
      <c r="N60" s="18"/>
      <c r="O60" s="16"/>
    </row>
    <row r="61" spans="2:15" x14ac:dyDescent="0.25">
      <c r="B61" s="15"/>
      <c r="C61" s="18"/>
      <c r="D61" s="18"/>
      <c r="E61" s="54">
        <v>2015</v>
      </c>
      <c r="F61" s="58">
        <v>274.63890092000003</v>
      </c>
      <c r="G61" s="55">
        <f t="shared" si="5"/>
        <v>2.0367196805402887E-2</v>
      </c>
      <c r="H61" s="57">
        <v>82.42466542999999</v>
      </c>
      <c r="I61" s="55">
        <f t="shared" si="5"/>
        <v>-7.1014653705859798E-3</v>
      </c>
      <c r="J61" s="57">
        <f t="shared" si="6"/>
        <v>357.06356635000003</v>
      </c>
      <c r="K61" s="55">
        <f t="shared" si="7"/>
        <v>1.3892251605903017E-2</v>
      </c>
      <c r="L61" s="18"/>
      <c r="M61" s="18"/>
      <c r="N61" s="18"/>
      <c r="O61" s="16"/>
    </row>
    <row r="62" spans="2:15" x14ac:dyDescent="0.25">
      <c r="B62" s="15"/>
      <c r="C62" s="18"/>
      <c r="D62" s="18"/>
      <c r="E62" s="54">
        <v>2016</v>
      </c>
      <c r="F62" s="58">
        <v>308.12296457000002</v>
      </c>
      <c r="G62" s="55">
        <f t="shared" si="5"/>
        <v>0.12192032351510762</v>
      </c>
      <c r="H62" s="57">
        <v>78.041909340000004</v>
      </c>
      <c r="I62" s="55">
        <f t="shared" si="5"/>
        <v>-5.3172870852864929E-2</v>
      </c>
      <c r="J62" s="57">
        <f t="shared" si="6"/>
        <v>386.16487391000004</v>
      </c>
      <c r="K62" s="55">
        <f t="shared" si="7"/>
        <v>8.1501755716724134E-2</v>
      </c>
      <c r="L62" s="18"/>
      <c r="M62" s="18"/>
      <c r="N62" s="18"/>
      <c r="O62" s="16"/>
    </row>
    <row r="63" spans="2:15" x14ac:dyDescent="0.25">
      <c r="B63" s="15"/>
      <c r="C63" s="18"/>
      <c r="D63" s="18"/>
      <c r="E63" s="54">
        <v>2017</v>
      </c>
      <c r="F63" s="58">
        <v>284.06923164999995</v>
      </c>
      <c r="G63" s="55">
        <f>+F63/F61-1</f>
        <v>3.4337199495081405E-2</v>
      </c>
      <c r="H63" s="57">
        <v>79.828764509999999</v>
      </c>
      <c r="I63" s="55">
        <f>+H63/H61-1</f>
        <v>-3.1494224531667503E-2</v>
      </c>
      <c r="J63" s="57">
        <f t="shared" si="6"/>
        <v>363.89799615999993</v>
      </c>
      <c r="K63" s="55">
        <f>+J63/J61-1</f>
        <v>1.9140652965138116E-2</v>
      </c>
      <c r="L63" s="18"/>
      <c r="M63" s="18"/>
      <c r="N63" s="18"/>
      <c r="O63" s="16"/>
    </row>
    <row r="64" spans="2:15" x14ac:dyDescent="0.25">
      <c r="B64" s="15"/>
      <c r="C64" s="18"/>
      <c r="D64" s="18"/>
      <c r="E64" s="128" t="s">
        <v>35</v>
      </c>
      <c r="F64" s="128"/>
      <c r="G64" s="128"/>
      <c r="H64" s="128"/>
      <c r="I64" s="128"/>
      <c r="J64" s="128"/>
      <c r="K64" s="128"/>
      <c r="L64" s="18"/>
      <c r="M64" s="18"/>
      <c r="N64" s="18"/>
      <c r="O64" s="16"/>
    </row>
    <row r="65" spans="2:15" x14ac:dyDescent="0.25">
      <c r="B65" s="15"/>
      <c r="C65" s="18"/>
      <c r="D65" s="18"/>
      <c r="E65" s="18"/>
      <c r="F65" s="23"/>
      <c r="G65" s="24"/>
      <c r="H65" s="24"/>
      <c r="I65" s="24"/>
      <c r="J65" s="18"/>
      <c r="K65" s="24"/>
      <c r="L65" s="18"/>
      <c r="M65" s="18"/>
      <c r="N65" s="18"/>
      <c r="O65" s="16"/>
    </row>
    <row r="66" spans="2:15" x14ac:dyDescent="0.25">
      <c r="B66" s="1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6"/>
    </row>
    <row r="67" spans="2:15" ht="15" customHeight="1" x14ac:dyDescent="0.25">
      <c r="B67" s="15"/>
      <c r="C67" s="125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3.4% respeto a diciembre del 2016, mientras que en las microempresas creció en -3.1% el mismo periodo de comparación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6"/>
    </row>
    <row r="68" spans="2:15" x14ac:dyDescent="0.25">
      <c r="B68" s="1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6"/>
    </row>
    <row r="69" spans="2:15" x14ac:dyDescent="0.25"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6"/>
    </row>
    <row r="70" spans="2:15" x14ac:dyDescent="0.25">
      <c r="B70" s="15"/>
      <c r="C70" s="18"/>
      <c r="D70" s="18"/>
      <c r="E70" s="18"/>
      <c r="F70" s="134" t="s">
        <v>59</v>
      </c>
      <c r="G70" s="134"/>
      <c r="H70" s="134"/>
      <c r="I70" s="134"/>
      <c r="J70" s="134"/>
      <c r="K70" s="18"/>
      <c r="L70" s="18"/>
      <c r="M70" s="18"/>
      <c r="N70" s="18"/>
      <c r="O70" s="16"/>
    </row>
    <row r="71" spans="2:15" x14ac:dyDescent="0.25">
      <c r="B71" s="15"/>
      <c r="C71" s="18"/>
      <c r="D71" s="18"/>
      <c r="E71" s="18"/>
      <c r="F71" s="135" t="s">
        <v>57</v>
      </c>
      <c r="G71" s="135"/>
      <c r="H71" s="135"/>
      <c r="I71" s="135"/>
      <c r="J71" s="135"/>
      <c r="K71" s="18"/>
      <c r="L71" s="18"/>
      <c r="M71" s="18"/>
      <c r="N71" s="18"/>
      <c r="O71" s="16"/>
    </row>
    <row r="72" spans="2:15" x14ac:dyDescent="0.25">
      <c r="B72" s="15"/>
      <c r="C72" s="18"/>
      <c r="D72" s="18"/>
      <c r="E72" s="18"/>
      <c r="F72" s="53" t="s">
        <v>38</v>
      </c>
      <c r="G72" s="53">
        <v>42705</v>
      </c>
      <c r="H72" s="53">
        <v>43070</v>
      </c>
      <c r="I72" s="53" t="s">
        <v>22</v>
      </c>
      <c r="J72" s="53" t="s">
        <v>58</v>
      </c>
      <c r="K72" s="18"/>
      <c r="L72" s="18"/>
      <c r="M72" s="18"/>
      <c r="N72" s="18"/>
      <c r="O72" s="16"/>
    </row>
    <row r="73" spans="2:15" x14ac:dyDescent="0.25">
      <c r="B73" s="15"/>
      <c r="C73" s="18"/>
      <c r="D73" s="18"/>
      <c r="E73" s="18"/>
      <c r="F73" s="56" t="s">
        <v>12</v>
      </c>
      <c r="G73" s="58">
        <f>+D85+J85</f>
        <v>222.37378959000003</v>
      </c>
      <c r="H73" s="58">
        <f t="shared" ref="H73:H77" si="8">+E85+K85</f>
        <v>197.90248979</v>
      </c>
      <c r="I73" s="60">
        <f>+H73/G73-1</f>
        <v>-0.11004579202035814</v>
      </c>
      <c r="J73" s="60">
        <f>+H73/$H$78</f>
        <v>0.54384055938298026</v>
      </c>
      <c r="K73" s="18"/>
      <c r="L73" s="18"/>
      <c r="M73" s="18"/>
      <c r="N73" s="18"/>
      <c r="O73" s="16"/>
    </row>
    <row r="74" spans="2:15" x14ac:dyDescent="0.25">
      <c r="B74" s="15"/>
      <c r="C74" s="18"/>
      <c r="D74" s="18"/>
      <c r="E74" s="18"/>
      <c r="F74" s="56" t="s">
        <v>40</v>
      </c>
      <c r="G74" s="58">
        <f t="shared" ref="G74:G77" si="9">+D86+J86</f>
        <v>136.33643327999999</v>
      </c>
      <c r="H74" s="58">
        <f t="shared" si="8"/>
        <v>139.62942056</v>
      </c>
      <c r="I74" s="60">
        <f t="shared" ref="I74:I78" si="10">+H74/G74-1</f>
        <v>2.4153391729392348E-2</v>
      </c>
      <c r="J74" s="60">
        <f t="shared" ref="J74:J77" si="11">+H74/$H$78</f>
        <v>0.38370483496316704</v>
      </c>
      <c r="K74" s="18"/>
      <c r="L74" s="18"/>
      <c r="M74" s="18"/>
      <c r="N74" s="18"/>
      <c r="O74" s="16"/>
    </row>
    <row r="75" spans="2:15" x14ac:dyDescent="0.25">
      <c r="B75" s="15"/>
      <c r="C75" s="18"/>
      <c r="D75" s="18"/>
      <c r="E75" s="18"/>
      <c r="F75" s="56" t="s">
        <v>41</v>
      </c>
      <c r="G75" s="58">
        <f t="shared" si="9"/>
        <v>0</v>
      </c>
      <c r="H75" s="58">
        <f t="shared" si="8"/>
        <v>0</v>
      </c>
      <c r="I75" s="60" t="e">
        <f t="shared" si="10"/>
        <v>#DIV/0!</v>
      </c>
      <c r="J75" s="60">
        <f t="shared" si="11"/>
        <v>0</v>
      </c>
      <c r="K75" s="18"/>
      <c r="L75" s="18"/>
      <c r="M75" s="18"/>
      <c r="N75" s="18"/>
      <c r="O75" s="16"/>
    </row>
    <row r="76" spans="2:15" x14ac:dyDescent="0.25">
      <c r="B76" s="15"/>
      <c r="C76" s="18"/>
      <c r="D76" s="18"/>
      <c r="E76" s="18"/>
      <c r="F76" s="56" t="s">
        <v>16</v>
      </c>
      <c r="G76" s="58">
        <f t="shared" si="9"/>
        <v>0.78601671999999989</v>
      </c>
      <c r="H76" s="58">
        <f t="shared" si="8"/>
        <v>0.35270213</v>
      </c>
      <c r="I76" s="60">
        <f t="shared" si="10"/>
        <v>-0.551279100017109</v>
      </c>
      <c r="J76" s="60">
        <f t="shared" si="11"/>
        <v>9.6923350422881323E-4</v>
      </c>
      <c r="K76" s="18"/>
      <c r="L76" s="18"/>
      <c r="M76" s="18"/>
      <c r="N76" s="18"/>
      <c r="O76" s="16"/>
    </row>
    <row r="77" spans="2:15" x14ac:dyDescent="0.25">
      <c r="B77" s="15"/>
      <c r="C77" s="18"/>
      <c r="D77" s="18"/>
      <c r="E77" s="18"/>
      <c r="F77" s="56" t="s">
        <v>39</v>
      </c>
      <c r="G77" s="58">
        <f t="shared" si="9"/>
        <v>26.668634320000002</v>
      </c>
      <c r="H77" s="58">
        <f t="shared" si="8"/>
        <v>26.01338368</v>
      </c>
      <c r="I77" s="60">
        <f t="shared" si="10"/>
        <v>-2.4570086047060902E-2</v>
      </c>
      <c r="J77" s="60">
        <f t="shared" si="11"/>
        <v>7.1485372149623874E-2</v>
      </c>
      <c r="K77" s="18"/>
      <c r="L77" s="18"/>
      <c r="M77" s="18"/>
      <c r="N77" s="18"/>
      <c r="O77" s="16"/>
    </row>
    <row r="78" spans="2:15" x14ac:dyDescent="0.25">
      <c r="B78" s="15"/>
      <c r="C78" s="18"/>
      <c r="D78" s="18"/>
      <c r="E78" s="18"/>
      <c r="F78" s="56" t="s">
        <v>6</v>
      </c>
      <c r="G78" s="58">
        <f>SUM(G73:G77)</f>
        <v>386.1648739100001</v>
      </c>
      <c r="H78" s="58">
        <f>SUM(H73:H77)</f>
        <v>363.89799615999999</v>
      </c>
      <c r="I78" s="59">
        <f t="shared" si="10"/>
        <v>-5.7661582537384404E-2</v>
      </c>
      <c r="J78" s="60">
        <f>SUM(J73:J77)</f>
        <v>1</v>
      </c>
      <c r="K78" s="18"/>
      <c r="L78" s="18"/>
      <c r="M78" s="18"/>
      <c r="N78" s="18"/>
      <c r="O78" s="16"/>
    </row>
    <row r="79" spans="2:15" x14ac:dyDescent="0.25">
      <c r="B79" s="15"/>
      <c r="C79" s="18"/>
      <c r="D79" s="18"/>
      <c r="E79" s="18"/>
      <c r="F79" s="143" t="s">
        <v>42</v>
      </c>
      <c r="G79" s="143"/>
      <c r="H79" s="143"/>
      <c r="I79" s="143"/>
      <c r="J79" s="143"/>
      <c r="K79" s="18"/>
      <c r="L79" s="18"/>
      <c r="M79" s="18"/>
      <c r="N79" s="18"/>
      <c r="O79" s="16"/>
    </row>
    <row r="80" spans="2:15" x14ac:dyDescent="0.25">
      <c r="B80" s="15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6"/>
    </row>
    <row r="81" spans="2:15" x14ac:dyDescent="0.25">
      <c r="B81" s="15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6"/>
    </row>
    <row r="82" spans="2:15" x14ac:dyDescent="0.25">
      <c r="B82" s="15"/>
      <c r="C82" s="134" t="s">
        <v>36</v>
      </c>
      <c r="D82" s="134"/>
      <c r="E82" s="134"/>
      <c r="F82" s="134"/>
      <c r="G82" s="134"/>
      <c r="H82" s="18"/>
      <c r="I82" s="134" t="s">
        <v>37</v>
      </c>
      <c r="J82" s="134"/>
      <c r="K82" s="134"/>
      <c r="L82" s="134"/>
      <c r="M82" s="134"/>
      <c r="N82" s="18"/>
      <c r="O82" s="16"/>
    </row>
    <row r="83" spans="2:15" x14ac:dyDescent="0.25">
      <c r="B83" s="15"/>
      <c r="C83" s="135" t="s">
        <v>57</v>
      </c>
      <c r="D83" s="135"/>
      <c r="E83" s="135"/>
      <c r="F83" s="135"/>
      <c r="G83" s="135"/>
      <c r="H83" s="18"/>
      <c r="I83" s="135" t="s">
        <v>57</v>
      </c>
      <c r="J83" s="135"/>
      <c r="K83" s="135"/>
      <c r="L83" s="135"/>
      <c r="M83" s="135"/>
      <c r="N83" s="18"/>
      <c r="O83" s="16"/>
    </row>
    <row r="84" spans="2:15" x14ac:dyDescent="0.25">
      <c r="B84" s="15"/>
      <c r="C84" s="53" t="s">
        <v>38</v>
      </c>
      <c r="D84" s="53">
        <v>42705</v>
      </c>
      <c r="E84" s="53">
        <v>43070</v>
      </c>
      <c r="F84" s="53" t="s">
        <v>22</v>
      </c>
      <c r="G84" s="53" t="s">
        <v>58</v>
      </c>
      <c r="H84" s="18"/>
      <c r="I84" s="53" t="s">
        <v>38</v>
      </c>
      <c r="J84" s="53">
        <v>42705</v>
      </c>
      <c r="K84" s="53">
        <v>43070</v>
      </c>
      <c r="L84" s="53" t="s">
        <v>22</v>
      </c>
      <c r="M84" s="53" t="s">
        <v>58</v>
      </c>
      <c r="N84" s="18"/>
      <c r="O84" s="16"/>
    </row>
    <row r="85" spans="2:15" x14ac:dyDescent="0.25">
      <c r="B85" s="15"/>
      <c r="C85" s="56" t="s">
        <v>12</v>
      </c>
      <c r="D85" s="58">
        <v>201.78166084000003</v>
      </c>
      <c r="E85" s="58">
        <v>177.80569206000001</v>
      </c>
      <c r="F85" s="60">
        <f t="shared" ref="F85:F90" si="12">+IFERROR(E85/D85-1,0)</f>
        <v>-0.11882134719374438</v>
      </c>
      <c r="G85" s="60">
        <f>+E85/$E$90</f>
        <v>0.6259237969111463</v>
      </c>
      <c r="H85" s="18"/>
      <c r="I85" s="56" t="s">
        <v>12</v>
      </c>
      <c r="J85" s="58">
        <v>20.592128750000001</v>
      </c>
      <c r="K85" s="57">
        <v>20.096797729999999</v>
      </c>
      <c r="L85" s="60">
        <f t="shared" ref="L85:L90" si="13">+K85/J85-1</f>
        <v>-2.4054386314965259E-2</v>
      </c>
      <c r="M85" s="60">
        <f>+K85/$K$90</f>
        <v>0.2517488257942726</v>
      </c>
      <c r="N85" s="18"/>
      <c r="O85" s="16"/>
    </row>
    <row r="86" spans="2:15" x14ac:dyDescent="0.25">
      <c r="B86" s="15"/>
      <c r="C86" s="56" t="s">
        <v>40</v>
      </c>
      <c r="D86" s="58">
        <v>90.590034779999982</v>
      </c>
      <c r="E86" s="58">
        <v>92.573918739999996</v>
      </c>
      <c r="F86" s="60">
        <f t="shared" si="12"/>
        <v>2.1899582716994548E-2</v>
      </c>
      <c r="G86" s="60">
        <f>+E86/$E$90</f>
        <v>0.32588506049137961</v>
      </c>
      <c r="H86" s="18"/>
      <c r="I86" s="56" t="s">
        <v>40</v>
      </c>
      <c r="J86" s="58">
        <v>45.746398499999998</v>
      </c>
      <c r="K86" s="57">
        <v>47.055501819999996</v>
      </c>
      <c r="L86" s="60">
        <f t="shared" si="13"/>
        <v>2.8616532949582885E-2</v>
      </c>
      <c r="M86" s="60">
        <f>+K86/$K$90</f>
        <v>0.58945546895073708</v>
      </c>
      <c r="N86" s="18"/>
      <c r="O86" s="16"/>
    </row>
    <row r="87" spans="2:15" x14ac:dyDescent="0.25">
      <c r="B87" s="15"/>
      <c r="C87" s="56" t="s">
        <v>41</v>
      </c>
      <c r="D87" s="58">
        <v>0</v>
      </c>
      <c r="E87" s="58">
        <v>0</v>
      </c>
      <c r="F87" s="60">
        <f t="shared" si="12"/>
        <v>0</v>
      </c>
      <c r="G87" s="60">
        <f>+E87/$E$90</f>
        <v>0</v>
      </c>
      <c r="H87" s="18"/>
      <c r="I87" s="56" t="s">
        <v>41</v>
      </c>
      <c r="J87" s="58">
        <v>0</v>
      </c>
      <c r="K87" s="57">
        <v>0</v>
      </c>
      <c r="L87" s="60" t="e">
        <f t="shared" si="13"/>
        <v>#DIV/0!</v>
      </c>
      <c r="M87" s="60">
        <f>+K87/$K$90</f>
        <v>0</v>
      </c>
      <c r="N87" s="18"/>
      <c r="O87" s="16"/>
    </row>
    <row r="88" spans="2:15" x14ac:dyDescent="0.25">
      <c r="B88" s="15"/>
      <c r="C88" s="56" t="s">
        <v>16</v>
      </c>
      <c r="D88" s="58">
        <v>6.9073639999999992E-2</v>
      </c>
      <c r="E88" s="58">
        <v>4.5370390000000003E-2</v>
      </c>
      <c r="F88" s="60">
        <f t="shared" si="12"/>
        <v>-0.34315912698389706</v>
      </c>
      <c r="G88" s="60">
        <f>+E88/$E$90</f>
        <v>1.5971595986115307E-4</v>
      </c>
      <c r="H88" s="18"/>
      <c r="I88" s="56" t="s">
        <v>16</v>
      </c>
      <c r="J88" s="58">
        <v>0.71694307999999995</v>
      </c>
      <c r="K88" s="57">
        <v>0.30733174000000002</v>
      </c>
      <c r="L88" s="60">
        <f t="shared" si="13"/>
        <v>-0.57133034884721945</v>
      </c>
      <c r="M88" s="60">
        <f>+K88/$K$90</f>
        <v>3.8498872165496334E-3</v>
      </c>
      <c r="N88" s="18"/>
      <c r="O88" s="16"/>
    </row>
    <row r="89" spans="2:15" x14ac:dyDescent="0.25">
      <c r="B89" s="15"/>
      <c r="C89" s="56" t="s">
        <v>39</v>
      </c>
      <c r="D89" s="58">
        <v>15.682195309999999</v>
      </c>
      <c r="E89" s="58">
        <v>13.64425046</v>
      </c>
      <c r="F89" s="60">
        <f t="shared" si="12"/>
        <v>-0.12995277827591345</v>
      </c>
      <c r="G89" s="60">
        <f t="shared" ref="G89" si="14">+E89/$E$90</f>
        <v>4.8031426637612749E-2</v>
      </c>
      <c r="H89" s="18"/>
      <c r="I89" s="56" t="s">
        <v>39</v>
      </c>
      <c r="J89" s="58">
        <v>10.986439010000002</v>
      </c>
      <c r="K89" s="57">
        <v>12.36913322</v>
      </c>
      <c r="L89" s="60">
        <f t="shared" si="13"/>
        <v>0.12585462939733727</v>
      </c>
      <c r="M89" s="60">
        <f t="shared" ref="M89" si="15">+K89/$K$90</f>
        <v>0.15494581803844082</v>
      </c>
      <c r="N89" s="18"/>
      <c r="O89" s="16"/>
    </row>
    <row r="90" spans="2:15" x14ac:dyDescent="0.25">
      <c r="B90" s="15"/>
      <c r="C90" s="56" t="s">
        <v>6</v>
      </c>
      <c r="D90" s="58">
        <f>SUM(D85:D89)</f>
        <v>308.12296457000002</v>
      </c>
      <c r="E90" s="58">
        <f>SUM(E85:E89)</f>
        <v>284.06923165000006</v>
      </c>
      <c r="F90" s="59">
        <f t="shared" si="12"/>
        <v>-7.8065368978803895E-2</v>
      </c>
      <c r="G90" s="60">
        <f>SUM(G85:G89)</f>
        <v>0.99999999999999978</v>
      </c>
      <c r="H90" s="18"/>
      <c r="I90" s="56" t="s">
        <v>6</v>
      </c>
      <c r="J90" s="58">
        <f>SUM(J85:J89)</f>
        <v>78.041909339999989</v>
      </c>
      <c r="K90" s="57">
        <f>SUM(K85:K89)</f>
        <v>79.828764509999985</v>
      </c>
      <c r="L90" s="60">
        <f t="shared" si="13"/>
        <v>2.2896097559778061E-2</v>
      </c>
      <c r="M90" s="60">
        <f>SUM(M85:M89)</f>
        <v>1.0000000000000002</v>
      </c>
      <c r="N90" s="18"/>
      <c r="O90" s="16"/>
    </row>
    <row r="91" spans="2:15" x14ac:dyDescent="0.25">
      <c r="B91" s="15"/>
      <c r="C91" s="143" t="s">
        <v>42</v>
      </c>
      <c r="D91" s="143"/>
      <c r="E91" s="143"/>
      <c r="F91" s="143"/>
      <c r="G91" s="143"/>
      <c r="H91" s="18"/>
      <c r="I91" s="143" t="s">
        <v>42</v>
      </c>
      <c r="J91" s="143"/>
      <c r="K91" s="143"/>
      <c r="L91" s="143"/>
      <c r="M91" s="143"/>
      <c r="N91" s="18"/>
      <c r="O91" s="16"/>
    </row>
    <row r="92" spans="2:15" x14ac:dyDescent="0.2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3"/>
    </row>
    <row r="93" spans="2:15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x14ac:dyDescent="0.25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2"/>
    </row>
    <row r="96" spans="2:15" x14ac:dyDescent="0.25">
      <c r="B96" s="15"/>
      <c r="C96" s="124" t="s">
        <v>48</v>
      </c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6"/>
    </row>
    <row r="97" spans="2:15" ht="15" customHeight="1" x14ac:dyDescent="0.25">
      <c r="B97" s="15"/>
      <c r="C97" s="125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3.8% en diciembre del 2012 a  8.5% a diciembre del 2017.</v>
      </c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6"/>
    </row>
    <row r="98" spans="2:15" x14ac:dyDescent="0.25">
      <c r="B98" s="1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6"/>
    </row>
    <row r="99" spans="2:15" x14ac:dyDescent="0.25">
      <c r="B99" s="15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6"/>
    </row>
    <row r="100" spans="2:15" x14ac:dyDescent="0.25">
      <c r="B100" s="15"/>
      <c r="C100" s="18"/>
      <c r="D100" s="126" t="s">
        <v>43</v>
      </c>
      <c r="E100" s="126"/>
      <c r="F100" s="126"/>
      <c r="G100" s="126"/>
      <c r="H100" s="126"/>
      <c r="I100" s="126"/>
      <c r="J100" s="126"/>
      <c r="K100" s="126"/>
      <c r="L100" s="126"/>
      <c r="M100" s="18"/>
      <c r="N100" s="18"/>
      <c r="O100" s="16"/>
    </row>
    <row r="101" spans="2:15" x14ac:dyDescent="0.25">
      <c r="B101" s="15"/>
      <c r="C101" s="18"/>
      <c r="D101" s="127" t="s">
        <v>44</v>
      </c>
      <c r="E101" s="127"/>
      <c r="F101" s="127"/>
      <c r="G101" s="127"/>
      <c r="H101" s="127"/>
      <c r="I101" s="127"/>
      <c r="J101" s="127"/>
      <c r="K101" s="127"/>
      <c r="L101" s="127"/>
      <c r="M101" s="18"/>
      <c r="N101" s="18"/>
      <c r="O101" s="16"/>
    </row>
    <row r="102" spans="2:15" x14ac:dyDescent="0.25">
      <c r="B102" s="15"/>
      <c r="C102" s="18"/>
      <c r="D102" s="53" t="s">
        <v>55</v>
      </c>
      <c r="E102" s="62" t="s">
        <v>12</v>
      </c>
      <c r="F102" s="62" t="s">
        <v>39</v>
      </c>
      <c r="G102" s="62" t="s">
        <v>40</v>
      </c>
      <c r="H102" s="62" t="s">
        <v>41</v>
      </c>
      <c r="I102" s="62" t="s">
        <v>16</v>
      </c>
      <c r="J102" s="63" t="s">
        <v>45</v>
      </c>
      <c r="K102" s="62" t="s">
        <v>46</v>
      </c>
      <c r="L102" s="62" t="s">
        <v>6</v>
      </c>
      <c r="M102" s="18"/>
      <c r="N102" s="18"/>
      <c r="O102" s="16"/>
    </row>
    <row r="103" spans="2:15" x14ac:dyDescent="0.25">
      <c r="B103" s="15"/>
      <c r="C103" s="18"/>
      <c r="D103" s="54">
        <v>2012</v>
      </c>
      <c r="E103" s="67">
        <v>3.4996673257111748E-2</v>
      </c>
      <c r="F103" s="67">
        <v>7.4047264637497195E-2</v>
      </c>
      <c r="G103" s="67">
        <v>5.4721572138843662E-2</v>
      </c>
      <c r="H103" s="67">
        <v>7.9491402106345518E-2</v>
      </c>
      <c r="I103" s="67">
        <v>3.174816894518645E-2</v>
      </c>
      <c r="J103" s="67">
        <v>2.0031500515825754E-2</v>
      </c>
      <c r="K103" s="67">
        <v>0</v>
      </c>
      <c r="L103" s="67">
        <v>3.7747920524116831E-2</v>
      </c>
      <c r="M103" s="18"/>
      <c r="N103" s="18"/>
      <c r="O103" s="16"/>
    </row>
    <row r="104" spans="2:15" x14ac:dyDescent="0.25">
      <c r="B104" s="15"/>
      <c r="C104" s="18"/>
      <c r="D104" s="54">
        <v>2013</v>
      </c>
      <c r="E104" s="67">
        <v>4.43169192955317E-2</v>
      </c>
      <c r="F104" s="67">
        <v>4.7822512620013378E-2</v>
      </c>
      <c r="G104" s="67">
        <v>7.0918917154189298E-2</v>
      </c>
      <c r="H104" s="67">
        <v>0</v>
      </c>
      <c r="I104" s="67">
        <v>3.7217791521222704E-2</v>
      </c>
      <c r="J104" s="67">
        <v>2.0766060532564305E-2</v>
      </c>
      <c r="K104" s="67">
        <v>2.4068471152915855E-2</v>
      </c>
      <c r="L104" s="67">
        <v>4.6107092640095354E-2</v>
      </c>
      <c r="M104" s="18"/>
      <c r="N104" s="18"/>
      <c r="O104" s="16"/>
    </row>
    <row r="105" spans="2:15" x14ac:dyDescent="0.25">
      <c r="B105" s="15"/>
      <c r="C105" s="18"/>
      <c r="D105" s="54">
        <v>2014</v>
      </c>
      <c r="E105" s="67">
        <v>4.5870428842155933E-2</v>
      </c>
      <c r="F105" s="67">
        <v>6.2546291067148013E-2</v>
      </c>
      <c r="G105" s="67">
        <v>7.5167999559930837E-2</v>
      </c>
      <c r="H105" s="67">
        <v>0</v>
      </c>
      <c r="I105" s="67">
        <v>6.1322599533094123E-2</v>
      </c>
      <c r="J105" s="67">
        <v>2.1028408296821847E-2</v>
      </c>
      <c r="K105" s="67">
        <v>1.1753400633872157E-2</v>
      </c>
      <c r="L105" s="67">
        <v>4.7832190567928735E-2</v>
      </c>
      <c r="M105" s="18"/>
      <c r="N105" s="18"/>
      <c r="O105" s="16"/>
    </row>
    <row r="106" spans="2:15" x14ac:dyDescent="0.25">
      <c r="B106" s="15"/>
      <c r="C106" s="18"/>
      <c r="D106" s="54">
        <v>2015</v>
      </c>
      <c r="E106" s="67">
        <v>6.3797301539464987E-2</v>
      </c>
      <c r="F106" s="67">
        <v>6.8884937280498215E-2</v>
      </c>
      <c r="G106" s="67">
        <v>7.6743116125506591E-2</v>
      </c>
      <c r="H106" s="67">
        <v>0</v>
      </c>
      <c r="I106" s="67">
        <v>4.6856456190666487E-2</v>
      </c>
      <c r="J106" s="67">
        <v>2.5126896325516422E-2</v>
      </c>
      <c r="K106" s="67">
        <v>1.7098931515709626E-2</v>
      </c>
      <c r="L106" s="67">
        <v>6.1035881448077187E-2</v>
      </c>
      <c r="M106" s="18"/>
      <c r="N106" s="18"/>
      <c r="O106" s="16"/>
    </row>
    <row r="107" spans="2:15" x14ac:dyDescent="0.25">
      <c r="B107" s="15"/>
      <c r="C107" s="18"/>
      <c r="D107" s="54">
        <v>2016</v>
      </c>
      <c r="E107" s="67">
        <v>9.5332879297347101E-2</v>
      </c>
      <c r="F107" s="67">
        <v>7.2711819805616931E-2</v>
      </c>
      <c r="G107" s="67">
        <v>9.6387411399133385E-2</v>
      </c>
      <c r="H107" s="67">
        <v>0</v>
      </c>
      <c r="I107" s="67">
        <v>5.2412166865059381E-2</v>
      </c>
      <c r="J107" s="67">
        <v>2.4568861041794052E-2</v>
      </c>
      <c r="K107" s="67">
        <v>3.7461631499907395E-2</v>
      </c>
      <c r="L107" s="67">
        <v>8.5288210256341757E-2</v>
      </c>
      <c r="M107" s="18"/>
      <c r="N107" s="18"/>
      <c r="O107" s="16"/>
    </row>
    <row r="108" spans="2:15" x14ac:dyDescent="0.25">
      <c r="B108" s="15"/>
      <c r="C108" s="18"/>
      <c r="D108" s="54">
        <v>2017</v>
      </c>
      <c r="E108" s="67">
        <v>9.324133123782602E-2</v>
      </c>
      <c r="F108" s="67">
        <v>5.9587124826443599E-2</v>
      </c>
      <c r="G108" s="67">
        <v>9.2011846762664593E-2</v>
      </c>
      <c r="H108" s="67">
        <v>0</v>
      </c>
      <c r="I108" s="67">
        <v>7.5258920720574274E-2</v>
      </c>
      <c r="J108" s="67">
        <v>2.2322659676991673E-2</v>
      </c>
      <c r="K108" s="67">
        <v>0.24185122884600208</v>
      </c>
      <c r="L108" s="67">
        <v>8.4927323078682837E-2</v>
      </c>
      <c r="M108" s="18"/>
      <c r="N108" s="18"/>
      <c r="O108" s="16"/>
    </row>
    <row r="109" spans="2:15" x14ac:dyDescent="0.25">
      <c r="B109" s="15"/>
      <c r="C109" s="18"/>
      <c r="D109" s="128" t="s">
        <v>47</v>
      </c>
      <c r="E109" s="128"/>
      <c r="F109" s="128"/>
      <c r="G109" s="128"/>
      <c r="H109" s="128"/>
      <c r="I109" s="128"/>
      <c r="J109" s="128"/>
      <c r="K109" s="128"/>
      <c r="L109" s="128"/>
      <c r="M109" s="18"/>
      <c r="N109" s="18"/>
      <c r="O109" s="16"/>
    </row>
    <row r="110" spans="2:15" x14ac:dyDescent="0.25">
      <c r="B110" s="31"/>
      <c r="C110" s="19"/>
      <c r="D110" s="19"/>
      <c r="E110" s="61"/>
      <c r="F110" s="61"/>
      <c r="G110" s="61"/>
      <c r="H110" s="61"/>
      <c r="I110" s="61"/>
      <c r="J110" s="61"/>
      <c r="K110" s="61"/>
      <c r="L110" s="61"/>
      <c r="M110" s="19"/>
      <c r="N110" s="19"/>
      <c r="O110" s="33"/>
    </row>
    <row r="111" spans="2:15" x14ac:dyDescent="0.25">
      <c r="B111" s="31"/>
      <c r="C111" s="19"/>
      <c r="D111" s="19"/>
      <c r="E111" s="61"/>
      <c r="F111" s="61"/>
      <c r="G111" s="61"/>
      <c r="H111" s="61"/>
      <c r="I111" s="61"/>
      <c r="J111" s="61"/>
      <c r="K111" s="61"/>
      <c r="L111" s="61"/>
      <c r="M111" s="19"/>
      <c r="N111" s="19"/>
      <c r="O111" s="33"/>
    </row>
  </sheetData>
  <mergeCells count="33">
    <mergeCell ref="D109:L109"/>
    <mergeCell ref="D101:L101"/>
    <mergeCell ref="C91:G91"/>
    <mergeCell ref="I91:M91"/>
    <mergeCell ref="C96:N96"/>
    <mergeCell ref="C97:N98"/>
    <mergeCell ref="D100:L100"/>
    <mergeCell ref="F71:J71"/>
    <mergeCell ref="F79:J79"/>
    <mergeCell ref="C82:G82"/>
    <mergeCell ref="I82:M82"/>
    <mergeCell ref="C83:G83"/>
    <mergeCell ref="I83:M83"/>
    <mergeCell ref="E54:K54"/>
    <mergeCell ref="E55:K55"/>
    <mergeCell ref="E64:K64"/>
    <mergeCell ref="C67:N68"/>
    <mergeCell ref="F70:J70"/>
    <mergeCell ref="F34:K34"/>
    <mergeCell ref="F35:G35"/>
    <mergeCell ref="F45:K45"/>
    <mergeCell ref="C50:N50"/>
    <mergeCell ref="C51:N52"/>
    <mergeCell ref="E13:F13"/>
    <mergeCell ref="E22:L22"/>
    <mergeCell ref="C29:N29"/>
    <mergeCell ref="C30:N31"/>
    <mergeCell ref="F33:K33"/>
    <mergeCell ref="B1:O2"/>
    <mergeCell ref="C7:N7"/>
    <mergeCell ref="C8:N9"/>
    <mergeCell ref="F11:K11"/>
    <mergeCell ref="F12:K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11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7" t="s">
        <v>98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2:15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2:15" x14ac:dyDescent="0.25">
      <c r="B3" s="14"/>
      <c r="C3" s="8" t="str">
        <f>+C7</f>
        <v>1. Créditos Totales por Tipo de Empresa del Sistema Financiero</v>
      </c>
      <c r="D3" s="11"/>
      <c r="E3" s="11"/>
      <c r="F3" s="11"/>
      <c r="G3" s="11"/>
      <c r="H3" s="8"/>
      <c r="I3" s="12" t="str">
        <f>+C50</f>
        <v>3. Evolución del Crédito directo a Pequeñas y Microempresas.</v>
      </c>
      <c r="J3" s="12"/>
      <c r="K3" s="12"/>
      <c r="L3" s="12"/>
      <c r="M3" s="8"/>
      <c r="N3" s="13"/>
      <c r="O3" s="13"/>
    </row>
    <row r="4" spans="2:15" x14ac:dyDescent="0.25">
      <c r="B4" s="10"/>
      <c r="C4" s="8" t="str">
        <f>+C29</f>
        <v>2. Créditos Directos por Tipo de Crédito</v>
      </c>
      <c r="D4" s="11"/>
      <c r="E4" s="11"/>
      <c r="F4" s="11"/>
      <c r="G4" s="11"/>
      <c r="H4" s="21"/>
      <c r="I4" s="12" t="str">
        <f>+C96</f>
        <v>4. Morosidad por Tipo de Empresa del Sistema Financiero</v>
      </c>
      <c r="J4" s="12"/>
      <c r="K4" s="12"/>
      <c r="L4" s="12"/>
      <c r="M4" s="8"/>
      <c r="N4" s="13"/>
      <c r="O4" s="13"/>
    </row>
    <row r="5" spans="2:15" x14ac:dyDescent="0.25">
      <c r="B5" s="8"/>
      <c r="C5" s="11"/>
      <c r="D5" s="11"/>
      <c r="E5" s="11"/>
      <c r="F5" s="11"/>
      <c r="G5" s="11"/>
      <c r="H5" s="21"/>
      <c r="I5" s="12"/>
      <c r="J5" s="12"/>
      <c r="K5" s="12"/>
      <c r="L5" s="12"/>
      <c r="M5" s="8"/>
      <c r="N5" s="13"/>
      <c r="O5" s="13"/>
    </row>
    <row r="6" spans="2:15" x14ac:dyDescent="0.25">
      <c r="B6" s="25"/>
      <c r="C6" s="26"/>
      <c r="D6" s="26"/>
      <c r="E6" s="26"/>
      <c r="F6" s="26"/>
      <c r="G6" s="26"/>
      <c r="H6" s="27"/>
      <c r="I6" s="28"/>
      <c r="J6" s="28"/>
      <c r="K6" s="28"/>
      <c r="L6" s="28"/>
      <c r="M6" s="27"/>
      <c r="N6" s="29"/>
      <c r="O6" s="30"/>
    </row>
    <row r="7" spans="2:15" x14ac:dyDescent="0.25">
      <c r="B7" s="15"/>
      <c r="C7" s="138" t="s">
        <v>9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6"/>
    </row>
    <row r="8" spans="2:15" ht="15" customHeight="1" x14ac:dyDescent="0.25">
      <c r="B8" s="15"/>
      <c r="C8" s="125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2,580.7 millones representando un incremento de 8.1% respecto a la suma de créditos a diciembre del 2016. En tanto se observa un crecimiento promedio anual de 6.9% desde diciembre del 2012. 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6"/>
    </row>
    <row r="9" spans="2:15" x14ac:dyDescent="0.25">
      <c r="B9" s="1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6"/>
    </row>
    <row r="10" spans="2:15" x14ac:dyDescent="0.25"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6"/>
    </row>
    <row r="11" spans="2:15" x14ac:dyDescent="0.25">
      <c r="B11" s="15"/>
      <c r="C11" s="17"/>
      <c r="D11" s="17"/>
      <c r="E11" s="17"/>
      <c r="F11" s="129" t="s">
        <v>49</v>
      </c>
      <c r="G11" s="129"/>
      <c r="H11" s="129"/>
      <c r="I11" s="129"/>
      <c r="J11" s="129"/>
      <c r="K11" s="129"/>
      <c r="L11" s="17"/>
      <c r="M11" s="17"/>
      <c r="N11" s="17"/>
      <c r="O11" s="16"/>
    </row>
    <row r="12" spans="2:15" x14ac:dyDescent="0.25">
      <c r="B12" s="15"/>
      <c r="C12" s="17"/>
      <c r="D12" s="17"/>
      <c r="E12" s="17"/>
      <c r="F12" s="139" t="s">
        <v>10</v>
      </c>
      <c r="G12" s="139"/>
      <c r="H12" s="139"/>
      <c r="I12" s="139"/>
      <c r="J12" s="139"/>
      <c r="K12" s="139"/>
      <c r="L12" s="17"/>
      <c r="M12" s="17"/>
      <c r="N12" s="17"/>
      <c r="O12" s="16"/>
    </row>
    <row r="13" spans="2:15" x14ac:dyDescent="0.25">
      <c r="B13" s="15"/>
      <c r="C13" s="17"/>
      <c r="D13" s="17"/>
      <c r="E13" s="141" t="s">
        <v>52</v>
      </c>
      <c r="F13" s="142"/>
      <c r="G13" s="47">
        <v>41244</v>
      </c>
      <c r="H13" s="48">
        <v>42705</v>
      </c>
      <c r="I13" s="49">
        <v>43070</v>
      </c>
      <c r="J13" s="49" t="s">
        <v>50</v>
      </c>
      <c r="K13" s="50" t="s">
        <v>51</v>
      </c>
      <c r="L13" s="50" t="s">
        <v>11</v>
      </c>
      <c r="M13" s="10"/>
      <c r="N13" s="17"/>
      <c r="O13" s="16"/>
    </row>
    <row r="14" spans="2:15" x14ac:dyDescent="0.25">
      <c r="B14" s="15"/>
      <c r="C14" s="17"/>
      <c r="D14" s="17"/>
      <c r="E14" s="35" t="s">
        <v>12</v>
      </c>
      <c r="F14" s="36"/>
      <c r="G14" s="68">
        <v>1248.5620799999999</v>
      </c>
      <c r="H14" s="69">
        <v>1578.7472769999997</v>
      </c>
      <c r="I14" s="69">
        <v>1656.0551539999999</v>
      </c>
      <c r="J14" s="65">
        <f t="shared" ref="J14:J20" si="0">+I14/I$21</f>
        <v>0.6417180056365126</v>
      </c>
      <c r="K14" s="65">
        <f>+I14/H14-1</f>
        <v>4.8967860864282065E-2</v>
      </c>
      <c r="L14" s="65">
        <f>+IFERROR((I14/G14)^(1/5)-1,0)</f>
        <v>5.8115146419299046E-2</v>
      </c>
      <c r="M14" s="10"/>
      <c r="N14" s="17"/>
      <c r="O14" s="16"/>
    </row>
    <row r="15" spans="2:15" x14ac:dyDescent="0.25">
      <c r="B15" s="15"/>
      <c r="C15" s="17"/>
      <c r="D15" s="17"/>
      <c r="E15" s="35" t="s">
        <v>13</v>
      </c>
      <c r="F15" s="36"/>
      <c r="G15" s="69">
        <v>137.06543400000001</v>
      </c>
      <c r="H15" s="69">
        <v>148.07230300000001</v>
      </c>
      <c r="I15" s="69">
        <v>169.562444</v>
      </c>
      <c r="J15" s="65">
        <f t="shared" si="0"/>
        <v>6.5705102352244998E-2</v>
      </c>
      <c r="K15" s="65">
        <f t="shared" ref="K15:K20" si="1">+I15/H15-1</f>
        <v>0.14513275315235696</v>
      </c>
      <c r="L15" s="65">
        <f t="shared" ref="L15:L21" si="2">+IFERROR((I15/G15)^(1/5)-1,0)</f>
        <v>4.3470905588705921E-2</v>
      </c>
      <c r="M15" s="10"/>
      <c r="N15" s="17"/>
      <c r="O15" s="16"/>
    </row>
    <row r="16" spans="2:15" x14ac:dyDescent="0.25">
      <c r="B16" s="15"/>
      <c r="C16" s="17"/>
      <c r="D16" s="17"/>
      <c r="E16" s="35" t="s">
        <v>14</v>
      </c>
      <c r="F16" s="36"/>
      <c r="G16" s="69">
        <v>309.67815400000001</v>
      </c>
      <c r="H16" s="69">
        <v>401.93424699999997</v>
      </c>
      <c r="I16" s="69">
        <v>482.43846499999995</v>
      </c>
      <c r="J16" s="65">
        <f t="shared" si="0"/>
        <v>0.18694392445466854</v>
      </c>
      <c r="K16" s="65">
        <f t="shared" si="1"/>
        <v>0.20029200945397418</v>
      </c>
      <c r="L16" s="65">
        <f t="shared" si="2"/>
        <v>9.2713406579110424E-2</v>
      </c>
      <c r="M16" s="10"/>
      <c r="N16" s="17"/>
      <c r="O16" s="16"/>
    </row>
    <row r="17" spans="2:15" x14ac:dyDescent="0.25">
      <c r="B17" s="15"/>
      <c r="C17" s="17"/>
      <c r="D17" s="17"/>
      <c r="E17" s="35" t="s">
        <v>15</v>
      </c>
      <c r="F17" s="36"/>
      <c r="G17" s="69">
        <v>31.030796000000002</v>
      </c>
      <c r="H17" s="69">
        <v>5.2459069999999999</v>
      </c>
      <c r="I17" s="69">
        <v>13.961566999999999</v>
      </c>
      <c r="J17" s="65">
        <f t="shared" si="0"/>
        <v>5.410078830502857E-3</v>
      </c>
      <c r="K17" s="65">
        <f t="shared" si="1"/>
        <v>1.6614209897354257</v>
      </c>
      <c r="L17" s="65">
        <f t="shared" si="2"/>
        <v>-0.14762981585409074</v>
      </c>
      <c r="M17" s="10"/>
      <c r="N17" s="17"/>
      <c r="O17" s="16"/>
    </row>
    <row r="18" spans="2:15" x14ac:dyDescent="0.25">
      <c r="B18" s="15"/>
      <c r="C18" s="17"/>
      <c r="D18" s="17"/>
      <c r="E18" s="35" t="s">
        <v>16</v>
      </c>
      <c r="F18" s="36"/>
      <c r="G18" s="69">
        <v>8.7868019999999998</v>
      </c>
      <c r="H18" s="69">
        <v>11.122370999999999</v>
      </c>
      <c r="I18" s="69">
        <v>11.173194999999998</v>
      </c>
      <c r="J18" s="65">
        <f t="shared" si="0"/>
        <v>4.3295903488899459E-3</v>
      </c>
      <c r="K18" s="65">
        <f t="shared" si="1"/>
        <v>4.569529284718099E-3</v>
      </c>
      <c r="L18" s="65">
        <f t="shared" si="2"/>
        <v>4.922663704496566E-2</v>
      </c>
      <c r="M18" s="10"/>
      <c r="N18" s="17"/>
      <c r="O18" s="16"/>
    </row>
    <row r="19" spans="2:15" ht="15.75" x14ac:dyDescent="0.25">
      <c r="B19" s="15"/>
      <c r="C19" s="17"/>
      <c r="D19" s="17"/>
      <c r="E19" s="35" t="s">
        <v>60</v>
      </c>
      <c r="F19" s="36"/>
      <c r="G19" s="69">
        <v>25.250162</v>
      </c>
      <c r="H19" s="69">
        <v>106.16637</v>
      </c>
      <c r="I19" s="69">
        <v>77.137711999999993</v>
      </c>
      <c r="J19" s="65">
        <f t="shared" si="0"/>
        <v>2.9890706589355349E-2</v>
      </c>
      <c r="K19" s="65">
        <f t="shared" si="1"/>
        <v>-0.27342611412634721</v>
      </c>
      <c r="L19" s="65">
        <f t="shared" si="2"/>
        <v>0.25026051811135153</v>
      </c>
      <c r="M19" s="10"/>
      <c r="N19" s="17"/>
      <c r="O19" s="16"/>
    </row>
    <row r="20" spans="2:15" ht="15.75" x14ac:dyDescent="0.25">
      <c r="B20" s="15"/>
      <c r="C20" s="17"/>
      <c r="D20" s="17"/>
      <c r="E20" s="35" t="s">
        <v>61</v>
      </c>
      <c r="F20" s="36"/>
      <c r="G20" s="69">
        <v>84.458916679999987</v>
      </c>
      <c r="H20" s="69">
        <v>136.4862961</v>
      </c>
      <c r="I20" s="69">
        <v>170.33016269999999</v>
      </c>
      <c r="J20" s="65">
        <f t="shared" si="0"/>
        <v>6.6002591787825637E-2</v>
      </c>
      <c r="K20" s="65">
        <f t="shared" si="1"/>
        <v>0.24796530909743097</v>
      </c>
      <c r="L20" s="65">
        <f t="shared" si="2"/>
        <v>0.15061282623415151</v>
      </c>
      <c r="M20" s="10"/>
      <c r="N20" s="17"/>
      <c r="O20" s="16"/>
    </row>
    <row r="21" spans="2:15" x14ac:dyDescent="0.25">
      <c r="B21" s="15"/>
      <c r="C21" s="17"/>
      <c r="D21" s="17"/>
      <c r="E21" s="35"/>
      <c r="F21" s="36" t="s">
        <v>6</v>
      </c>
      <c r="G21" s="37">
        <f>SUM(G14:G20)</f>
        <v>1844.83234468</v>
      </c>
      <c r="H21" s="37">
        <f>SUM(H14:H20)</f>
        <v>2387.7747710999993</v>
      </c>
      <c r="I21" s="37">
        <f t="shared" ref="I21" si="3">SUM(I14:I20)</f>
        <v>2580.6586996999999</v>
      </c>
      <c r="J21" s="38">
        <f>SUM(J14:J20)</f>
        <v>0.99999999999999989</v>
      </c>
      <c r="K21" s="38">
        <f>+I21/H21-1</f>
        <v>8.0779783308935427E-2</v>
      </c>
      <c r="L21" s="38">
        <f t="shared" si="2"/>
        <v>6.9435837344041573E-2</v>
      </c>
      <c r="M21" s="10"/>
      <c r="N21" s="17"/>
      <c r="O21" s="16"/>
    </row>
    <row r="22" spans="2:15" x14ac:dyDescent="0.25">
      <c r="B22" s="15"/>
      <c r="C22" s="17"/>
      <c r="D22" s="17"/>
      <c r="E22" s="140" t="s">
        <v>53</v>
      </c>
      <c r="F22" s="140"/>
      <c r="G22" s="140"/>
      <c r="H22" s="140"/>
      <c r="I22" s="140"/>
      <c r="J22" s="140"/>
      <c r="K22" s="140"/>
      <c r="L22" s="140"/>
      <c r="M22" s="17"/>
      <c r="N22" s="17"/>
      <c r="O22" s="16"/>
    </row>
    <row r="23" spans="2:15" x14ac:dyDescent="0.25">
      <c r="B23" s="15"/>
      <c r="C23" s="17"/>
      <c r="D23" s="17"/>
      <c r="E23" s="39" t="s">
        <v>18</v>
      </c>
      <c r="F23" s="22"/>
      <c r="G23" s="18"/>
      <c r="H23" s="18"/>
      <c r="I23" s="18"/>
      <c r="J23" s="18"/>
      <c r="K23" s="18"/>
      <c r="L23" s="17"/>
      <c r="M23" s="17"/>
      <c r="N23" s="17"/>
      <c r="O23" s="16"/>
    </row>
    <row r="24" spans="2:15" x14ac:dyDescent="0.25">
      <c r="B24" s="15"/>
      <c r="C24" s="17"/>
      <c r="D24" s="17"/>
      <c r="E24" s="39" t="s">
        <v>19</v>
      </c>
      <c r="F24" s="22"/>
      <c r="G24" s="18"/>
      <c r="H24" s="18"/>
      <c r="I24" s="18"/>
      <c r="J24" s="18"/>
      <c r="K24" s="18"/>
      <c r="L24" s="17"/>
      <c r="M24" s="17"/>
      <c r="N24" s="17"/>
      <c r="O24" s="16"/>
    </row>
    <row r="25" spans="2:15" x14ac:dyDescent="0.2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2:15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x14ac:dyDescent="0.2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5" x14ac:dyDescent="0.25">
      <c r="B29" s="15"/>
      <c r="C29" s="124" t="s">
        <v>20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6"/>
    </row>
    <row r="30" spans="2:15" ht="15" customHeight="1" x14ac:dyDescent="0.25">
      <c r="B30" s="15"/>
      <c r="C30" s="125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",FIXED(K39*100,1), "% del total,  equivalente a S/ ",FIXED(I39,1)," millones.")</f>
        <v>Los créditos directos en esta región ascendieron a S/ 2,271.6 millones al 31 de diciembre del 2017 creciendo 10.3% respecto al mismo mes del año previo. Los créditos a las Pequeñas y Microempresas representaron el 34.4% del total,  equivalente a S/ 780.6 millones.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6"/>
    </row>
    <row r="31" spans="2:15" x14ac:dyDescent="0.25">
      <c r="B31" s="1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6"/>
    </row>
    <row r="32" spans="2:15" x14ac:dyDescent="0.25"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/>
    </row>
    <row r="33" spans="2:15" x14ac:dyDescent="0.25">
      <c r="B33" s="15"/>
      <c r="C33" s="17"/>
      <c r="D33" s="17"/>
      <c r="E33" s="17"/>
      <c r="F33" s="129" t="s">
        <v>54</v>
      </c>
      <c r="G33" s="129"/>
      <c r="H33" s="129"/>
      <c r="I33" s="129"/>
      <c r="J33" s="129"/>
      <c r="K33" s="129"/>
      <c r="L33" s="17"/>
      <c r="M33" s="17"/>
      <c r="N33" s="17"/>
      <c r="O33" s="16"/>
    </row>
    <row r="34" spans="2:15" x14ac:dyDescent="0.25">
      <c r="B34" s="15"/>
      <c r="C34" s="17"/>
      <c r="D34" s="17"/>
      <c r="E34" s="17"/>
      <c r="F34" s="139" t="s">
        <v>10</v>
      </c>
      <c r="G34" s="139"/>
      <c r="H34" s="139"/>
      <c r="I34" s="139"/>
      <c r="J34" s="139"/>
      <c r="K34" s="139"/>
      <c r="L34" s="17"/>
      <c r="M34" s="17"/>
      <c r="N34" s="17"/>
      <c r="O34" s="16"/>
    </row>
    <row r="35" spans="2:15" x14ac:dyDescent="0.25">
      <c r="B35" s="15"/>
      <c r="C35" s="17"/>
      <c r="D35" s="17"/>
      <c r="E35" s="17"/>
      <c r="F35" s="144" t="s">
        <v>21</v>
      </c>
      <c r="G35" s="144"/>
      <c r="H35" s="48">
        <v>42705</v>
      </c>
      <c r="I35" s="49">
        <v>43070</v>
      </c>
      <c r="J35" s="50" t="s">
        <v>22</v>
      </c>
      <c r="K35" s="49" t="s">
        <v>50</v>
      </c>
      <c r="L35" s="17"/>
      <c r="M35" s="17"/>
      <c r="N35" s="17"/>
      <c r="O35" s="16"/>
    </row>
    <row r="36" spans="2:15" x14ac:dyDescent="0.25">
      <c r="B36" s="15"/>
      <c r="C36" s="17"/>
      <c r="D36" s="17"/>
      <c r="E36" s="17"/>
      <c r="F36" s="35" t="s">
        <v>23</v>
      </c>
      <c r="G36" s="34"/>
      <c r="H36" s="68">
        <v>8.4976889999999999E-2</v>
      </c>
      <c r="I36" s="69">
        <v>0.22840083000000003</v>
      </c>
      <c r="J36" s="65">
        <f>+IFERROR(I36/H36-1,0)</f>
        <v>1.6877993534477436</v>
      </c>
      <c r="K36" s="65">
        <f>+I36/I44</f>
        <v>1.0054571017716653E-4</v>
      </c>
      <c r="L36" s="17"/>
      <c r="M36" s="17"/>
      <c r="N36" s="17"/>
      <c r="O36" s="16"/>
    </row>
    <row r="37" spans="2:15" x14ac:dyDescent="0.25">
      <c r="B37" s="15"/>
      <c r="C37" s="17"/>
      <c r="D37" s="17"/>
      <c r="E37" s="17"/>
      <c r="F37" s="35" t="s">
        <v>24</v>
      </c>
      <c r="G37" s="34"/>
      <c r="H37" s="69">
        <v>67.410792619999995</v>
      </c>
      <c r="I37" s="69">
        <v>97.588833879999996</v>
      </c>
      <c r="J37" s="65">
        <f t="shared" ref="J37:J44" si="4">+IFERROR(I37/H37-1,0)</f>
        <v>0.44767373423594092</v>
      </c>
      <c r="K37" s="65">
        <f>+I37/I44</f>
        <v>4.2960170538023562E-2</v>
      </c>
      <c r="L37" s="17"/>
      <c r="M37" s="17"/>
      <c r="N37" s="17"/>
      <c r="O37" s="16"/>
    </row>
    <row r="38" spans="2:15" x14ac:dyDescent="0.25">
      <c r="B38" s="15"/>
      <c r="C38" s="17"/>
      <c r="D38" s="17"/>
      <c r="E38" s="17"/>
      <c r="F38" s="35" t="s">
        <v>25</v>
      </c>
      <c r="G38" s="34"/>
      <c r="H38" s="69">
        <v>615.05886203999989</v>
      </c>
      <c r="I38" s="69">
        <v>645.26854882999999</v>
      </c>
      <c r="J38" s="65">
        <f t="shared" si="4"/>
        <v>4.9116740940536863E-2</v>
      </c>
      <c r="K38" s="65">
        <f>+I38/I44</f>
        <v>0.28405756886742484</v>
      </c>
      <c r="L38" s="17"/>
      <c r="M38" s="17"/>
      <c r="N38" s="17"/>
      <c r="O38" s="16"/>
    </row>
    <row r="39" spans="2:15" x14ac:dyDescent="0.25">
      <c r="B39" s="15"/>
      <c r="C39" s="17"/>
      <c r="D39" s="17"/>
      <c r="E39" s="17"/>
      <c r="F39" s="64" t="s">
        <v>33</v>
      </c>
      <c r="G39" s="46"/>
      <c r="H39" s="70">
        <f>+H40+H41</f>
        <v>707.48829451999995</v>
      </c>
      <c r="I39" s="70">
        <f>+I40+I41</f>
        <v>780.6307830799999</v>
      </c>
      <c r="J39" s="66">
        <f t="shared" si="4"/>
        <v>0.10338331973340131</v>
      </c>
      <c r="K39" s="66">
        <f>+I39/I44</f>
        <v>0.34364619634235222</v>
      </c>
      <c r="L39" s="17"/>
      <c r="M39" s="17"/>
      <c r="N39" s="17"/>
      <c r="O39" s="16"/>
    </row>
    <row r="40" spans="2:15" x14ac:dyDescent="0.25">
      <c r="B40" s="15"/>
      <c r="C40" s="17"/>
      <c r="D40" s="17"/>
      <c r="E40" s="17"/>
      <c r="F40" s="35" t="s">
        <v>26</v>
      </c>
      <c r="G40" s="34"/>
      <c r="H40" s="69">
        <v>515.05766883000001</v>
      </c>
      <c r="I40" s="69">
        <v>566.13343700999997</v>
      </c>
      <c r="J40" s="65">
        <f t="shared" si="4"/>
        <v>9.9165144547838979E-2</v>
      </c>
      <c r="K40" s="65">
        <f>+I40/I44</f>
        <v>0.249221022879867</v>
      </c>
      <c r="L40" s="43"/>
      <c r="M40" s="18"/>
      <c r="N40" s="17"/>
      <c r="O40" s="16"/>
    </row>
    <row r="41" spans="2:15" x14ac:dyDescent="0.25">
      <c r="B41" s="15"/>
      <c r="C41" s="17"/>
      <c r="D41" s="17"/>
      <c r="E41" s="17"/>
      <c r="F41" s="35" t="s">
        <v>27</v>
      </c>
      <c r="G41" s="34"/>
      <c r="H41" s="69">
        <v>192.43062569</v>
      </c>
      <c r="I41" s="69">
        <v>214.49734606999999</v>
      </c>
      <c r="J41" s="65">
        <f t="shared" si="4"/>
        <v>0.1146736404398998</v>
      </c>
      <c r="K41" s="65">
        <f>+I41/I44</f>
        <v>9.442517346248526E-2</v>
      </c>
      <c r="L41" s="44"/>
      <c r="M41" s="45"/>
      <c r="N41" s="17"/>
      <c r="O41" s="16"/>
    </row>
    <row r="42" spans="2:15" x14ac:dyDescent="0.25">
      <c r="B42" s="15"/>
      <c r="C42" s="17"/>
      <c r="D42" s="17"/>
      <c r="E42" s="17"/>
      <c r="F42" s="35" t="s">
        <v>28</v>
      </c>
      <c r="G42" s="34"/>
      <c r="H42" s="69">
        <v>514.40783161000002</v>
      </c>
      <c r="I42" s="69">
        <v>582.19321170000012</v>
      </c>
      <c r="J42" s="65">
        <f t="shared" si="4"/>
        <v>0.13177361603894044</v>
      </c>
      <c r="K42" s="65">
        <f>+I42/I44</f>
        <v>0.25629079338591704</v>
      </c>
      <c r="L42" s="17"/>
      <c r="M42" s="17"/>
      <c r="N42" s="17"/>
      <c r="O42" s="16"/>
    </row>
    <row r="43" spans="2:15" x14ac:dyDescent="0.25">
      <c r="B43" s="15"/>
      <c r="C43" s="17"/>
      <c r="D43" s="17"/>
      <c r="E43" s="17"/>
      <c r="F43" s="35" t="s">
        <v>29</v>
      </c>
      <c r="G43" s="34"/>
      <c r="H43" s="69">
        <v>154.77320467000001</v>
      </c>
      <c r="I43" s="69">
        <v>165.70210445000001</v>
      </c>
      <c r="J43" s="65">
        <f t="shared" si="4"/>
        <v>7.0612350524769996E-2</v>
      </c>
      <c r="K43" s="65">
        <f>+I43/I44</f>
        <v>7.2944725156105061E-2</v>
      </c>
      <c r="L43" s="17"/>
      <c r="M43" s="17"/>
      <c r="N43" s="17"/>
      <c r="O43" s="16"/>
    </row>
    <row r="44" spans="2:15" x14ac:dyDescent="0.25">
      <c r="B44" s="15"/>
      <c r="C44" s="17"/>
      <c r="D44" s="17"/>
      <c r="E44" s="17"/>
      <c r="F44" s="51" t="s">
        <v>30</v>
      </c>
      <c r="G44" s="52"/>
      <c r="H44" s="37">
        <f>SUM(H36:H43)-H39</f>
        <v>2059.22396235</v>
      </c>
      <c r="I44" s="37">
        <f>SUM(I36:I43)-I39</f>
        <v>2271.6118827700002</v>
      </c>
      <c r="J44" s="38">
        <f t="shared" si="4"/>
        <v>0.10313978678531965</v>
      </c>
      <c r="K44" s="38">
        <f>SUM(K36:K43)-K39</f>
        <v>1</v>
      </c>
      <c r="L44" s="17"/>
      <c r="M44" s="17"/>
      <c r="N44" s="17"/>
      <c r="O44" s="16"/>
    </row>
    <row r="45" spans="2:15" x14ac:dyDescent="0.25">
      <c r="B45" s="15"/>
      <c r="C45" s="17"/>
      <c r="D45" s="17"/>
      <c r="E45" s="17"/>
      <c r="F45" s="145" t="s">
        <v>17</v>
      </c>
      <c r="G45" s="145"/>
      <c r="H45" s="145"/>
      <c r="I45" s="145"/>
      <c r="J45" s="145"/>
      <c r="K45" s="145"/>
      <c r="L45" s="17"/>
      <c r="M45" s="17"/>
      <c r="N45" s="17"/>
      <c r="O45" s="16"/>
    </row>
    <row r="46" spans="2:15" x14ac:dyDescent="0.25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2:15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15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x14ac:dyDescent="0.2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</row>
    <row r="50" spans="2:15" x14ac:dyDescent="0.25">
      <c r="B50" s="15"/>
      <c r="C50" s="124" t="s">
        <v>31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6"/>
    </row>
    <row r="51" spans="2:15" ht="15" customHeight="1" x14ac:dyDescent="0.25">
      <c r="B51" s="15"/>
      <c r="C51" s="125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455.2 millones a diciembre del 2012 a S/ 566.1 millones a diciembre del 2017, en el mismo sentido en las microempresas el crédito paso de S/ 209.0 millones el 2012 a S/ 214.5 millones el 2017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6"/>
    </row>
    <row r="52" spans="2:15" x14ac:dyDescent="0.25">
      <c r="B52" s="1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6"/>
    </row>
    <row r="53" spans="2:15" x14ac:dyDescent="0.25">
      <c r="B53" s="1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6"/>
    </row>
    <row r="54" spans="2:15" x14ac:dyDescent="0.25">
      <c r="B54" s="15"/>
      <c r="C54" s="18"/>
      <c r="D54" s="18"/>
      <c r="E54" s="129" t="s">
        <v>56</v>
      </c>
      <c r="F54" s="129"/>
      <c r="G54" s="129"/>
      <c r="H54" s="129"/>
      <c r="I54" s="129"/>
      <c r="J54" s="129"/>
      <c r="K54" s="129"/>
      <c r="L54" s="18"/>
      <c r="M54" s="18"/>
      <c r="N54" s="18"/>
      <c r="O54" s="16"/>
    </row>
    <row r="55" spans="2:15" x14ac:dyDescent="0.25">
      <c r="B55" s="15"/>
      <c r="C55" s="18"/>
      <c r="D55" s="18"/>
      <c r="E55" s="135" t="s">
        <v>10</v>
      </c>
      <c r="F55" s="135"/>
      <c r="G55" s="135"/>
      <c r="H55" s="135"/>
      <c r="I55" s="135"/>
      <c r="J55" s="135"/>
      <c r="K55" s="135"/>
      <c r="L55" s="18"/>
      <c r="M55" s="18"/>
      <c r="N55" s="18"/>
      <c r="O55" s="16"/>
    </row>
    <row r="56" spans="2:15" x14ac:dyDescent="0.25">
      <c r="B56" s="15"/>
      <c r="C56" s="18"/>
      <c r="D56" s="18"/>
      <c r="E56" s="53" t="s">
        <v>55</v>
      </c>
      <c r="F56" s="53" t="s">
        <v>32</v>
      </c>
      <c r="G56" s="53" t="s">
        <v>22</v>
      </c>
      <c r="H56" s="53" t="s">
        <v>27</v>
      </c>
      <c r="I56" s="53" t="s">
        <v>22</v>
      </c>
      <c r="J56" s="53" t="s">
        <v>33</v>
      </c>
      <c r="K56" s="53" t="s">
        <v>22</v>
      </c>
      <c r="L56" s="18"/>
      <c r="M56" s="18"/>
      <c r="N56" s="18"/>
      <c r="O56" s="16"/>
    </row>
    <row r="57" spans="2:15" x14ac:dyDescent="0.25">
      <c r="B57" s="15"/>
      <c r="C57" s="18"/>
      <c r="D57" s="18"/>
      <c r="E57" s="54">
        <v>2011</v>
      </c>
      <c r="F57" s="58">
        <v>377.74570847000001</v>
      </c>
      <c r="G57" s="55" t="s">
        <v>34</v>
      </c>
      <c r="H57" s="57">
        <v>199.64571433999998</v>
      </c>
      <c r="I57" s="55" t="s">
        <v>34</v>
      </c>
      <c r="J57" s="57">
        <f>+H57+F57</f>
        <v>577.39142280999999</v>
      </c>
      <c r="K57" s="55" t="s">
        <v>34</v>
      </c>
      <c r="L57" s="18"/>
      <c r="M57" s="18"/>
      <c r="N57" s="18"/>
      <c r="O57" s="16"/>
    </row>
    <row r="58" spans="2:15" x14ac:dyDescent="0.25">
      <c r="B58" s="15"/>
      <c r="C58" s="18"/>
      <c r="D58" s="18"/>
      <c r="E58" s="54">
        <v>2012</v>
      </c>
      <c r="F58" s="58">
        <v>455.18214327999999</v>
      </c>
      <c r="G58" s="55">
        <f t="shared" ref="G58:I62" si="5">+F58/F57-1</f>
        <v>0.20499620001943675</v>
      </c>
      <c r="H58" s="57">
        <v>209.00291110999999</v>
      </c>
      <c r="I58" s="55">
        <f t="shared" si="5"/>
        <v>4.6869008938827283E-2</v>
      </c>
      <c r="J58" s="57">
        <f t="shared" ref="J58:J63" si="6">+H58+F58</f>
        <v>664.18505439</v>
      </c>
      <c r="K58" s="55">
        <f t="shared" ref="K58:K62" si="7">+J58/J57-1</f>
        <v>0.15032026481723615</v>
      </c>
      <c r="L58" s="18"/>
      <c r="M58" s="18"/>
      <c r="N58" s="18"/>
      <c r="O58" s="16"/>
    </row>
    <row r="59" spans="2:15" x14ac:dyDescent="0.25">
      <c r="B59" s="15"/>
      <c r="C59" s="18"/>
      <c r="D59" s="18"/>
      <c r="E59" s="54">
        <v>2013</v>
      </c>
      <c r="F59" s="58">
        <v>393.91615344999997</v>
      </c>
      <c r="G59" s="55">
        <f t="shared" si="5"/>
        <v>-0.13459664605584709</v>
      </c>
      <c r="H59" s="57">
        <v>163.13530817</v>
      </c>
      <c r="I59" s="55">
        <f t="shared" si="5"/>
        <v>-0.2194591582308606</v>
      </c>
      <c r="J59" s="57">
        <f t="shared" si="6"/>
        <v>557.05146161999994</v>
      </c>
      <c r="K59" s="55">
        <f t="shared" si="7"/>
        <v>-0.16130081829136245</v>
      </c>
      <c r="L59" s="18"/>
      <c r="M59" s="18"/>
      <c r="N59" s="18"/>
      <c r="O59" s="16"/>
    </row>
    <row r="60" spans="2:15" x14ac:dyDescent="0.25">
      <c r="B60" s="15"/>
      <c r="C60" s="18"/>
      <c r="D60" s="18"/>
      <c r="E60" s="54">
        <v>2014</v>
      </c>
      <c r="F60" s="58">
        <v>403.92067348000006</v>
      </c>
      <c r="G60" s="55">
        <f t="shared" si="5"/>
        <v>2.5397587639852892E-2</v>
      </c>
      <c r="H60" s="57">
        <v>169.83133266000002</v>
      </c>
      <c r="I60" s="55">
        <f t="shared" si="5"/>
        <v>4.1045832230397483E-2</v>
      </c>
      <c r="J60" s="57">
        <f t="shared" si="6"/>
        <v>573.75200614000005</v>
      </c>
      <c r="K60" s="55">
        <f t="shared" si="7"/>
        <v>2.9980254376197335E-2</v>
      </c>
      <c r="L60" s="18"/>
      <c r="M60" s="18"/>
      <c r="N60" s="18"/>
      <c r="O60" s="16"/>
    </row>
    <row r="61" spans="2:15" x14ac:dyDescent="0.25">
      <c r="B61" s="15"/>
      <c r="C61" s="18"/>
      <c r="D61" s="18"/>
      <c r="E61" s="54">
        <v>2015</v>
      </c>
      <c r="F61" s="58">
        <v>427.70372404000005</v>
      </c>
      <c r="G61" s="55">
        <f t="shared" si="5"/>
        <v>5.8880498378792723E-2</v>
      </c>
      <c r="H61" s="57">
        <v>171.15900932</v>
      </c>
      <c r="I61" s="55">
        <f t="shared" si="5"/>
        <v>7.8176190412282409E-3</v>
      </c>
      <c r="J61" s="57">
        <f t="shared" si="6"/>
        <v>598.86273335999999</v>
      </c>
      <c r="K61" s="55">
        <f t="shared" si="7"/>
        <v>4.3765820339236816E-2</v>
      </c>
      <c r="L61" s="18"/>
      <c r="M61" s="18"/>
      <c r="N61" s="18"/>
      <c r="O61" s="16"/>
    </row>
    <row r="62" spans="2:15" x14ac:dyDescent="0.25">
      <c r="B62" s="15"/>
      <c r="C62" s="18"/>
      <c r="D62" s="18"/>
      <c r="E62" s="54">
        <v>2016</v>
      </c>
      <c r="F62" s="58">
        <v>515.05766883000001</v>
      </c>
      <c r="G62" s="55">
        <f t="shared" si="5"/>
        <v>0.20423938319936252</v>
      </c>
      <c r="H62" s="57">
        <v>192.43062569</v>
      </c>
      <c r="I62" s="55">
        <f t="shared" si="5"/>
        <v>0.12427985213580217</v>
      </c>
      <c r="J62" s="57">
        <f t="shared" si="6"/>
        <v>707.48829451999995</v>
      </c>
      <c r="K62" s="55">
        <f t="shared" si="7"/>
        <v>0.18138640978800202</v>
      </c>
      <c r="L62" s="18"/>
      <c r="M62" s="18"/>
      <c r="N62" s="18"/>
      <c r="O62" s="16"/>
    </row>
    <row r="63" spans="2:15" x14ac:dyDescent="0.25">
      <c r="B63" s="15"/>
      <c r="C63" s="18"/>
      <c r="D63" s="18"/>
      <c r="E63" s="54">
        <v>2017</v>
      </c>
      <c r="F63" s="58">
        <v>566.13343700999997</v>
      </c>
      <c r="G63" s="55">
        <f>+F63/F61-1</f>
        <v>0.32365795570452782</v>
      </c>
      <c r="H63" s="57">
        <v>214.49734606999999</v>
      </c>
      <c r="I63" s="55">
        <f>+H63/H61-1</f>
        <v>0.25320511565344694</v>
      </c>
      <c r="J63" s="57">
        <f t="shared" si="6"/>
        <v>780.6307830799999</v>
      </c>
      <c r="K63" s="55">
        <f>+J63/J61-1</f>
        <v>0.30352205871981019</v>
      </c>
      <c r="L63" s="18"/>
      <c r="M63" s="18"/>
      <c r="N63" s="18"/>
      <c r="O63" s="16"/>
    </row>
    <row r="64" spans="2:15" x14ac:dyDescent="0.25">
      <c r="B64" s="15"/>
      <c r="C64" s="18"/>
      <c r="D64" s="18"/>
      <c r="E64" s="128" t="s">
        <v>35</v>
      </c>
      <c r="F64" s="128"/>
      <c r="G64" s="128"/>
      <c r="H64" s="128"/>
      <c r="I64" s="128"/>
      <c r="J64" s="128"/>
      <c r="K64" s="128"/>
      <c r="L64" s="18"/>
      <c r="M64" s="18"/>
      <c r="N64" s="18"/>
      <c r="O64" s="16"/>
    </row>
    <row r="65" spans="2:15" x14ac:dyDescent="0.25">
      <c r="B65" s="15"/>
      <c r="C65" s="18"/>
      <c r="D65" s="18"/>
      <c r="E65" s="18"/>
      <c r="F65" s="23"/>
      <c r="G65" s="24"/>
      <c r="H65" s="24"/>
      <c r="I65" s="24"/>
      <c r="J65" s="18"/>
      <c r="K65" s="24"/>
      <c r="L65" s="18"/>
      <c r="M65" s="18"/>
      <c r="N65" s="18"/>
      <c r="O65" s="16"/>
    </row>
    <row r="66" spans="2:15" x14ac:dyDescent="0.25">
      <c r="B66" s="1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6"/>
    </row>
    <row r="67" spans="2:15" ht="15" customHeight="1" x14ac:dyDescent="0.25">
      <c r="B67" s="15"/>
      <c r="C67" s="125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32.4% respeto a diciembre del 2016, mientras que en las microempresas creció en 25.3% el mismo periodo de comparación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6"/>
    </row>
    <row r="68" spans="2:15" x14ac:dyDescent="0.25">
      <c r="B68" s="1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6"/>
    </row>
    <row r="69" spans="2:15" x14ac:dyDescent="0.25"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6"/>
    </row>
    <row r="70" spans="2:15" x14ac:dyDescent="0.25">
      <c r="B70" s="15"/>
      <c r="C70" s="18"/>
      <c r="D70" s="18"/>
      <c r="E70" s="18"/>
      <c r="F70" s="134" t="s">
        <v>59</v>
      </c>
      <c r="G70" s="134"/>
      <c r="H70" s="134"/>
      <c r="I70" s="134"/>
      <c r="J70" s="134"/>
      <c r="K70" s="18"/>
      <c r="L70" s="18"/>
      <c r="M70" s="18"/>
      <c r="N70" s="18"/>
      <c r="O70" s="16"/>
    </row>
    <row r="71" spans="2:15" x14ac:dyDescent="0.25">
      <c r="B71" s="15"/>
      <c r="C71" s="18"/>
      <c r="D71" s="18"/>
      <c r="E71" s="18"/>
      <c r="F71" s="135" t="s">
        <v>57</v>
      </c>
      <c r="G71" s="135"/>
      <c r="H71" s="135"/>
      <c r="I71" s="135"/>
      <c r="J71" s="135"/>
      <c r="K71" s="18"/>
      <c r="L71" s="18"/>
      <c r="M71" s="18"/>
      <c r="N71" s="18"/>
      <c r="O71" s="16"/>
    </row>
    <row r="72" spans="2:15" x14ac:dyDescent="0.25">
      <c r="B72" s="15"/>
      <c r="C72" s="18"/>
      <c r="D72" s="18"/>
      <c r="E72" s="18"/>
      <c r="F72" s="53" t="s">
        <v>38</v>
      </c>
      <c r="G72" s="53">
        <v>42705</v>
      </c>
      <c r="H72" s="53">
        <v>43070</v>
      </c>
      <c r="I72" s="53" t="s">
        <v>22</v>
      </c>
      <c r="J72" s="53" t="s">
        <v>58</v>
      </c>
      <c r="K72" s="18"/>
      <c r="L72" s="18"/>
      <c r="M72" s="18"/>
      <c r="N72" s="18"/>
      <c r="O72" s="16"/>
    </row>
    <row r="73" spans="2:15" x14ac:dyDescent="0.25">
      <c r="B73" s="15"/>
      <c r="C73" s="18"/>
      <c r="D73" s="18"/>
      <c r="E73" s="18"/>
      <c r="F73" s="56" t="s">
        <v>12</v>
      </c>
      <c r="G73" s="58">
        <f>+D85+J85</f>
        <v>371.99090405999999</v>
      </c>
      <c r="H73" s="58">
        <f t="shared" ref="H73:H77" si="8">+E85+K85</f>
        <v>368.78591346000002</v>
      </c>
      <c r="I73" s="60">
        <f>+H73/G73-1</f>
        <v>-8.615776797281649E-3</v>
      </c>
      <c r="J73" s="60">
        <f>+H73/$H$78</f>
        <v>0.4724204085380096</v>
      </c>
      <c r="K73" s="18"/>
      <c r="L73" s="18"/>
      <c r="M73" s="18"/>
      <c r="N73" s="18"/>
      <c r="O73" s="16"/>
    </row>
    <row r="74" spans="2:15" x14ac:dyDescent="0.25">
      <c r="B74" s="15"/>
      <c r="C74" s="18"/>
      <c r="D74" s="18"/>
      <c r="E74" s="18"/>
      <c r="F74" s="56" t="s">
        <v>40</v>
      </c>
      <c r="G74" s="58">
        <f t="shared" ref="G74:G77" si="9">+D86+J86</f>
        <v>268.17062031</v>
      </c>
      <c r="H74" s="58">
        <f t="shared" si="8"/>
        <v>324.73193312000006</v>
      </c>
      <c r="I74" s="60">
        <f t="shared" ref="I74:I78" si="10">+H74/G74-1</f>
        <v>0.21091539686419147</v>
      </c>
      <c r="J74" s="60">
        <f t="shared" ref="J74:J77" si="11">+H74/$H$78</f>
        <v>0.41598658438597735</v>
      </c>
      <c r="K74" s="18"/>
      <c r="L74" s="18"/>
      <c r="M74" s="18"/>
      <c r="N74" s="18"/>
      <c r="O74" s="16"/>
    </row>
    <row r="75" spans="2:15" x14ac:dyDescent="0.25">
      <c r="B75" s="15"/>
      <c r="C75" s="18"/>
      <c r="D75" s="18"/>
      <c r="E75" s="18"/>
      <c r="F75" s="56" t="s">
        <v>41</v>
      </c>
      <c r="G75" s="58">
        <f t="shared" si="9"/>
        <v>4.9596354199999997</v>
      </c>
      <c r="H75" s="58">
        <f t="shared" si="8"/>
        <v>12.920627959999999</v>
      </c>
      <c r="I75" s="60">
        <f t="shared" si="10"/>
        <v>1.6051568040458908</v>
      </c>
      <c r="J75" s="60">
        <f t="shared" si="11"/>
        <v>1.655152248675271E-2</v>
      </c>
      <c r="K75" s="18"/>
      <c r="L75" s="18"/>
      <c r="M75" s="18"/>
      <c r="N75" s="18"/>
      <c r="O75" s="16"/>
    </row>
    <row r="76" spans="2:15" x14ac:dyDescent="0.25">
      <c r="B76" s="15"/>
      <c r="C76" s="18"/>
      <c r="D76" s="18"/>
      <c r="E76" s="18"/>
      <c r="F76" s="56" t="s">
        <v>16</v>
      </c>
      <c r="G76" s="58">
        <f t="shared" si="9"/>
        <v>5.7288388499999998</v>
      </c>
      <c r="H76" s="58">
        <f t="shared" si="8"/>
        <v>4.4449681199999995</v>
      </c>
      <c r="I76" s="60">
        <f t="shared" si="10"/>
        <v>-0.22410662328195885</v>
      </c>
      <c r="J76" s="60">
        <f t="shared" si="11"/>
        <v>5.694072301968744E-3</v>
      </c>
      <c r="K76" s="18"/>
      <c r="L76" s="18"/>
      <c r="M76" s="18"/>
      <c r="N76" s="18"/>
      <c r="O76" s="16"/>
    </row>
    <row r="77" spans="2:15" x14ac:dyDescent="0.25">
      <c r="B77" s="15"/>
      <c r="C77" s="18"/>
      <c r="D77" s="18"/>
      <c r="E77" s="18"/>
      <c r="F77" s="56" t="s">
        <v>39</v>
      </c>
      <c r="G77" s="58">
        <f t="shared" si="9"/>
        <v>56.638295880000001</v>
      </c>
      <c r="H77" s="58">
        <f t="shared" si="8"/>
        <v>69.74734042</v>
      </c>
      <c r="I77" s="60">
        <f t="shared" si="10"/>
        <v>0.23145195907331373</v>
      </c>
      <c r="J77" s="60">
        <f t="shared" si="11"/>
        <v>8.9347412287291511E-2</v>
      </c>
      <c r="K77" s="18"/>
      <c r="L77" s="18"/>
      <c r="M77" s="18"/>
      <c r="N77" s="18"/>
      <c r="O77" s="16"/>
    </row>
    <row r="78" spans="2:15" x14ac:dyDescent="0.25">
      <c r="B78" s="15"/>
      <c r="C78" s="18"/>
      <c r="D78" s="18"/>
      <c r="E78" s="18"/>
      <c r="F78" s="56" t="s">
        <v>6</v>
      </c>
      <c r="G78" s="58">
        <f>SUM(G73:G77)</f>
        <v>707.48829452000007</v>
      </c>
      <c r="H78" s="58">
        <f>SUM(H73:H77)</f>
        <v>780.63078308000013</v>
      </c>
      <c r="I78" s="59">
        <f t="shared" si="10"/>
        <v>0.10338331973340154</v>
      </c>
      <c r="J78" s="60">
        <f>SUM(J73:J77)</f>
        <v>0.99999999999999989</v>
      </c>
      <c r="K78" s="18"/>
      <c r="L78" s="18"/>
      <c r="M78" s="18"/>
      <c r="N78" s="18"/>
      <c r="O78" s="16"/>
    </row>
    <row r="79" spans="2:15" x14ac:dyDescent="0.25">
      <c r="B79" s="15"/>
      <c r="C79" s="18"/>
      <c r="D79" s="18"/>
      <c r="E79" s="18"/>
      <c r="F79" s="143" t="s">
        <v>42</v>
      </c>
      <c r="G79" s="143"/>
      <c r="H79" s="143"/>
      <c r="I79" s="143"/>
      <c r="J79" s="143"/>
      <c r="K79" s="18"/>
      <c r="L79" s="18"/>
      <c r="M79" s="18"/>
      <c r="N79" s="18"/>
      <c r="O79" s="16"/>
    </row>
    <row r="80" spans="2:15" x14ac:dyDescent="0.25">
      <c r="B80" s="15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6"/>
    </row>
    <row r="81" spans="2:15" x14ac:dyDescent="0.25">
      <c r="B81" s="15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6"/>
    </row>
    <row r="82" spans="2:15" x14ac:dyDescent="0.25">
      <c r="B82" s="15"/>
      <c r="C82" s="134" t="s">
        <v>36</v>
      </c>
      <c r="D82" s="134"/>
      <c r="E82" s="134"/>
      <c r="F82" s="134"/>
      <c r="G82" s="134"/>
      <c r="H82" s="18"/>
      <c r="I82" s="134" t="s">
        <v>37</v>
      </c>
      <c r="J82" s="134"/>
      <c r="K82" s="134"/>
      <c r="L82" s="134"/>
      <c r="M82" s="134"/>
      <c r="N82" s="18"/>
      <c r="O82" s="16"/>
    </row>
    <row r="83" spans="2:15" x14ac:dyDescent="0.25">
      <c r="B83" s="15"/>
      <c r="C83" s="135" t="s">
        <v>57</v>
      </c>
      <c r="D83" s="135"/>
      <c r="E83" s="135"/>
      <c r="F83" s="135"/>
      <c r="G83" s="135"/>
      <c r="H83" s="18"/>
      <c r="I83" s="135" t="s">
        <v>57</v>
      </c>
      <c r="J83" s="135"/>
      <c r="K83" s="135"/>
      <c r="L83" s="135"/>
      <c r="M83" s="135"/>
      <c r="N83" s="18"/>
      <c r="O83" s="16"/>
    </row>
    <row r="84" spans="2:15" x14ac:dyDescent="0.25">
      <c r="B84" s="15"/>
      <c r="C84" s="53" t="s">
        <v>38</v>
      </c>
      <c r="D84" s="53">
        <v>42705</v>
      </c>
      <c r="E84" s="53">
        <v>43070</v>
      </c>
      <c r="F84" s="53" t="s">
        <v>22</v>
      </c>
      <c r="G84" s="53" t="s">
        <v>58</v>
      </c>
      <c r="H84" s="18"/>
      <c r="I84" s="53" t="s">
        <v>38</v>
      </c>
      <c r="J84" s="53">
        <v>42705</v>
      </c>
      <c r="K84" s="53">
        <v>43070</v>
      </c>
      <c r="L84" s="53" t="s">
        <v>22</v>
      </c>
      <c r="M84" s="53" t="s">
        <v>58</v>
      </c>
      <c r="N84" s="18"/>
      <c r="O84" s="16"/>
    </row>
    <row r="85" spans="2:15" x14ac:dyDescent="0.25">
      <c r="B85" s="15"/>
      <c r="C85" s="56" t="s">
        <v>12</v>
      </c>
      <c r="D85" s="58">
        <v>302.30395312000002</v>
      </c>
      <c r="E85" s="58">
        <v>300.88086878000001</v>
      </c>
      <c r="F85" s="60">
        <f t="shared" ref="F85:F90" si="12">+IFERROR(E85/D85-1,0)</f>
        <v>-4.7074618949329849E-3</v>
      </c>
      <c r="G85" s="60">
        <f>+E85/$E$90</f>
        <v>0.53146634540627813</v>
      </c>
      <c r="H85" s="18"/>
      <c r="I85" s="56" t="s">
        <v>12</v>
      </c>
      <c r="J85" s="58">
        <v>69.686950939999974</v>
      </c>
      <c r="K85" s="57">
        <v>67.905044680000003</v>
      </c>
      <c r="L85" s="60">
        <f t="shared" ref="L85:L90" si="13">+K85/J85-1</f>
        <v>-2.557015676484653E-2</v>
      </c>
      <c r="M85" s="60">
        <f>+K85/$K$90</f>
        <v>0.31657755176998592</v>
      </c>
      <c r="N85" s="18"/>
      <c r="O85" s="16"/>
    </row>
    <row r="86" spans="2:15" x14ac:dyDescent="0.25">
      <c r="B86" s="15"/>
      <c r="C86" s="56" t="s">
        <v>40</v>
      </c>
      <c r="D86" s="58">
        <v>180.00394097</v>
      </c>
      <c r="E86" s="58">
        <v>220.92215692000005</v>
      </c>
      <c r="F86" s="60">
        <f t="shared" si="12"/>
        <v>0.22731844497126641</v>
      </c>
      <c r="G86" s="60">
        <f>+E86/$E$90</f>
        <v>0.39022983360033858</v>
      </c>
      <c r="H86" s="18"/>
      <c r="I86" s="56" t="s">
        <v>40</v>
      </c>
      <c r="J86" s="58">
        <v>88.166679339999988</v>
      </c>
      <c r="K86" s="57">
        <v>103.8097762</v>
      </c>
      <c r="L86" s="60">
        <f t="shared" si="13"/>
        <v>0.17742640391020092</v>
      </c>
      <c r="M86" s="60">
        <f>+K86/$K$90</f>
        <v>0.48396764856065994</v>
      </c>
      <c r="N86" s="18"/>
      <c r="O86" s="16"/>
    </row>
    <row r="87" spans="2:15" x14ac:dyDescent="0.25">
      <c r="B87" s="15"/>
      <c r="C87" s="56" t="s">
        <v>41</v>
      </c>
      <c r="D87" s="58">
        <v>1.06222912</v>
      </c>
      <c r="E87" s="58">
        <v>3.6009474799999999</v>
      </c>
      <c r="F87" s="60">
        <f t="shared" si="12"/>
        <v>2.3899913043242496</v>
      </c>
      <c r="G87" s="60">
        <f>+E87/$E$90</f>
        <v>6.3605984819024106E-3</v>
      </c>
      <c r="H87" s="18"/>
      <c r="I87" s="56" t="s">
        <v>41</v>
      </c>
      <c r="J87" s="58">
        <v>3.8974063000000001</v>
      </c>
      <c r="K87" s="57">
        <v>9.3196804799999988</v>
      </c>
      <c r="L87" s="60">
        <f t="shared" si="13"/>
        <v>1.391251966724639</v>
      </c>
      <c r="M87" s="60">
        <f>+K87/$K$90</f>
        <v>4.3448931423881461E-2</v>
      </c>
      <c r="N87" s="18"/>
      <c r="O87" s="16"/>
    </row>
    <row r="88" spans="2:15" x14ac:dyDescent="0.25">
      <c r="B88" s="15"/>
      <c r="C88" s="56" t="s">
        <v>16</v>
      </c>
      <c r="D88" s="58">
        <v>1.22678117</v>
      </c>
      <c r="E88" s="58">
        <v>1.86630545</v>
      </c>
      <c r="F88" s="60">
        <f t="shared" si="12"/>
        <v>0.52130265416447497</v>
      </c>
      <c r="G88" s="60">
        <f>+E88/$E$90</f>
        <v>3.2965822684079236E-3</v>
      </c>
      <c r="H88" s="18"/>
      <c r="I88" s="56" t="s">
        <v>16</v>
      </c>
      <c r="J88" s="58">
        <v>4.5020576800000001</v>
      </c>
      <c r="K88" s="57">
        <v>2.5786626699999995</v>
      </c>
      <c r="L88" s="60">
        <f t="shared" si="13"/>
        <v>-0.42722575913332161</v>
      </c>
      <c r="M88" s="60">
        <f>+K88/$K$90</f>
        <v>1.2021886131674877E-2</v>
      </c>
      <c r="N88" s="18"/>
      <c r="O88" s="16"/>
    </row>
    <row r="89" spans="2:15" x14ac:dyDescent="0.25">
      <c r="B89" s="15"/>
      <c r="C89" s="56" t="s">
        <v>39</v>
      </c>
      <c r="D89" s="58">
        <v>30.460764450000003</v>
      </c>
      <c r="E89" s="58">
        <v>38.863158380000002</v>
      </c>
      <c r="F89" s="60">
        <f t="shared" si="12"/>
        <v>0.27584317339744246</v>
      </c>
      <c r="G89" s="60">
        <f t="shared" ref="G89" si="14">+E89/$E$90</f>
        <v>6.8646640243073181E-2</v>
      </c>
      <c r="H89" s="18"/>
      <c r="I89" s="56" t="s">
        <v>39</v>
      </c>
      <c r="J89" s="58">
        <v>26.177531429999995</v>
      </c>
      <c r="K89" s="57">
        <v>30.884182039999999</v>
      </c>
      <c r="L89" s="60">
        <f t="shared" si="13"/>
        <v>0.17979734348083265</v>
      </c>
      <c r="M89" s="60">
        <f t="shared" ref="M89" si="15">+K89/$K$90</f>
        <v>0.1439839821137979</v>
      </c>
      <c r="N89" s="18"/>
      <c r="O89" s="16"/>
    </row>
    <row r="90" spans="2:15" x14ac:dyDescent="0.25">
      <c r="B90" s="15"/>
      <c r="C90" s="56" t="s">
        <v>6</v>
      </c>
      <c r="D90" s="58">
        <f>SUM(D85:D89)</f>
        <v>515.05766883000001</v>
      </c>
      <c r="E90" s="58">
        <f>SUM(E85:E89)</f>
        <v>566.13343700999997</v>
      </c>
      <c r="F90" s="59">
        <f t="shared" si="12"/>
        <v>9.9165144547838979E-2</v>
      </c>
      <c r="G90" s="60">
        <f>SUM(G85:G89)</f>
        <v>1.0000000000000002</v>
      </c>
      <c r="H90" s="18"/>
      <c r="I90" s="56" t="s">
        <v>6</v>
      </c>
      <c r="J90" s="58">
        <f>SUM(J85:J89)</f>
        <v>192.43062568999994</v>
      </c>
      <c r="K90" s="57">
        <f>SUM(K85:K89)</f>
        <v>214.49734606999999</v>
      </c>
      <c r="L90" s="60">
        <f t="shared" si="13"/>
        <v>0.11467364043990003</v>
      </c>
      <c r="M90" s="60">
        <f>SUM(M85:M89)</f>
        <v>1.0000000000000002</v>
      </c>
      <c r="N90" s="18"/>
      <c r="O90" s="16"/>
    </row>
    <row r="91" spans="2:15" x14ac:dyDescent="0.25">
      <c r="B91" s="15"/>
      <c r="C91" s="143" t="s">
        <v>42</v>
      </c>
      <c r="D91" s="143"/>
      <c r="E91" s="143"/>
      <c r="F91" s="143"/>
      <c r="G91" s="143"/>
      <c r="H91" s="18"/>
      <c r="I91" s="143" t="s">
        <v>42</v>
      </c>
      <c r="J91" s="143"/>
      <c r="K91" s="143"/>
      <c r="L91" s="143"/>
      <c r="M91" s="143"/>
      <c r="N91" s="18"/>
      <c r="O91" s="16"/>
    </row>
    <row r="92" spans="2:15" x14ac:dyDescent="0.2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3"/>
    </row>
    <row r="93" spans="2:15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x14ac:dyDescent="0.25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2"/>
    </row>
    <row r="96" spans="2:15" x14ac:dyDescent="0.25">
      <c r="B96" s="15"/>
      <c r="C96" s="124" t="s">
        <v>48</v>
      </c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6"/>
    </row>
    <row r="97" spans="2:15" ht="15" customHeight="1" x14ac:dyDescent="0.25">
      <c r="B97" s="15"/>
      <c r="C97" s="125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5.0% en diciembre del 2012 a  10.5% a diciembre del 2017.</v>
      </c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6"/>
    </row>
    <row r="98" spans="2:15" x14ac:dyDescent="0.25">
      <c r="B98" s="1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6"/>
    </row>
    <row r="99" spans="2:15" x14ac:dyDescent="0.25">
      <c r="B99" s="15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6"/>
    </row>
    <row r="100" spans="2:15" x14ac:dyDescent="0.25">
      <c r="B100" s="15"/>
      <c r="C100" s="18"/>
      <c r="D100" s="126" t="s">
        <v>43</v>
      </c>
      <c r="E100" s="126"/>
      <c r="F100" s="126"/>
      <c r="G100" s="126"/>
      <c r="H100" s="126"/>
      <c r="I100" s="126"/>
      <c r="J100" s="126"/>
      <c r="K100" s="126"/>
      <c r="L100" s="126"/>
      <c r="M100" s="18"/>
      <c r="N100" s="18"/>
      <c r="O100" s="16"/>
    </row>
    <row r="101" spans="2:15" x14ac:dyDescent="0.25">
      <c r="B101" s="15"/>
      <c r="C101" s="18"/>
      <c r="D101" s="127" t="s">
        <v>44</v>
      </c>
      <c r="E101" s="127"/>
      <c r="F101" s="127"/>
      <c r="G101" s="127"/>
      <c r="H101" s="127"/>
      <c r="I101" s="127"/>
      <c r="J101" s="127"/>
      <c r="K101" s="127"/>
      <c r="L101" s="127"/>
      <c r="M101" s="18"/>
      <c r="N101" s="18"/>
      <c r="O101" s="16"/>
    </row>
    <row r="102" spans="2:15" x14ac:dyDescent="0.25">
      <c r="B102" s="15"/>
      <c r="C102" s="18"/>
      <c r="D102" s="53" t="s">
        <v>55</v>
      </c>
      <c r="E102" s="62" t="s">
        <v>12</v>
      </c>
      <c r="F102" s="62" t="s">
        <v>39</v>
      </c>
      <c r="G102" s="62" t="s">
        <v>40</v>
      </c>
      <c r="H102" s="62" t="s">
        <v>41</v>
      </c>
      <c r="I102" s="62" t="s">
        <v>16</v>
      </c>
      <c r="J102" s="63" t="s">
        <v>45</v>
      </c>
      <c r="K102" s="62" t="s">
        <v>46</v>
      </c>
      <c r="L102" s="62" t="s">
        <v>6</v>
      </c>
      <c r="M102" s="18"/>
      <c r="N102" s="18"/>
      <c r="O102" s="16"/>
    </row>
    <row r="103" spans="2:15" x14ac:dyDescent="0.25">
      <c r="B103" s="15"/>
      <c r="C103" s="18"/>
      <c r="D103" s="54">
        <v>2012</v>
      </c>
      <c r="E103" s="67">
        <v>4.6378387006464357E-2</v>
      </c>
      <c r="F103" s="67">
        <v>6.5464066159522771E-2</v>
      </c>
      <c r="G103" s="67">
        <v>6.7381312814440306E-2</v>
      </c>
      <c r="H103" s="67">
        <v>6.8689272225928341E-2</v>
      </c>
      <c r="I103" s="67">
        <v>7.5655800578555657E-2</v>
      </c>
      <c r="J103" s="67">
        <v>8.4978851045334081E-3</v>
      </c>
      <c r="K103" s="67">
        <v>2.8607446954544598E-2</v>
      </c>
      <c r="L103" s="67">
        <v>5.010931737535685E-2</v>
      </c>
      <c r="M103" s="18"/>
      <c r="N103" s="18"/>
      <c r="O103" s="16"/>
    </row>
    <row r="104" spans="2:15" x14ac:dyDescent="0.25">
      <c r="B104" s="15"/>
      <c r="C104" s="18"/>
      <c r="D104" s="54">
        <v>2013</v>
      </c>
      <c r="E104" s="67">
        <v>8.6708241289542964E-2</v>
      </c>
      <c r="F104" s="67">
        <v>0.12021953081730284</v>
      </c>
      <c r="G104" s="67">
        <v>7.8764933812781851E-2</v>
      </c>
      <c r="H104" s="67">
        <v>0.18201345627777349</v>
      </c>
      <c r="I104" s="67">
        <v>0.13628025671512456</v>
      </c>
      <c r="J104" s="67">
        <v>9.072271405007E-3</v>
      </c>
      <c r="K104" s="67">
        <v>1.6876083119081651E-2</v>
      </c>
      <c r="L104" s="67">
        <v>8.2536659415855307E-2</v>
      </c>
      <c r="M104" s="18"/>
      <c r="N104" s="18"/>
      <c r="O104" s="16"/>
    </row>
    <row r="105" spans="2:15" x14ac:dyDescent="0.25">
      <c r="B105" s="15"/>
      <c r="C105" s="18"/>
      <c r="D105" s="54">
        <v>2014</v>
      </c>
      <c r="E105" s="67">
        <v>9.5052564546027812E-2</v>
      </c>
      <c r="F105" s="67">
        <v>7.8443625289648142E-2</v>
      </c>
      <c r="G105" s="67">
        <v>8.3279002726422316E-2</v>
      </c>
      <c r="H105" s="67">
        <v>0.12217186349427511</v>
      </c>
      <c r="I105" s="67">
        <v>3.8630951076306506E-2</v>
      </c>
      <c r="J105" s="67">
        <v>9.7456725301212754E-3</v>
      </c>
      <c r="K105" s="67">
        <v>2.0636591057723905E-2</v>
      </c>
      <c r="L105" s="67">
        <v>8.4175640953220332E-2</v>
      </c>
      <c r="M105" s="18"/>
      <c r="N105" s="18"/>
      <c r="O105" s="16"/>
    </row>
    <row r="106" spans="2:15" x14ac:dyDescent="0.25">
      <c r="B106" s="15"/>
      <c r="C106" s="18"/>
      <c r="D106" s="54">
        <v>2015</v>
      </c>
      <c r="E106" s="67">
        <v>8.9077337986246896E-2</v>
      </c>
      <c r="F106" s="67">
        <v>5.2073422461325222E-2</v>
      </c>
      <c r="G106" s="67">
        <v>7.5890975656337151E-2</v>
      </c>
      <c r="H106" s="67">
        <v>3.9255193222899998E-2</v>
      </c>
      <c r="I106" s="67">
        <v>3.8421204770324804E-2</v>
      </c>
      <c r="J106" s="67">
        <v>1.1802766595302558E-2</v>
      </c>
      <c r="K106" s="67">
        <v>2.0572763017023224E-2</v>
      </c>
      <c r="L106" s="67">
        <v>7.6700571442072818E-2</v>
      </c>
      <c r="M106" s="18"/>
      <c r="N106" s="18"/>
      <c r="O106" s="16"/>
    </row>
    <row r="107" spans="2:15" x14ac:dyDescent="0.25">
      <c r="B107" s="15"/>
      <c r="C107" s="18"/>
      <c r="D107" s="54">
        <v>2016</v>
      </c>
      <c r="E107" s="67">
        <v>0.11444313061253758</v>
      </c>
      <c r="F107" s="67">
        <v>5.3856795347634705E-2</v>
      </c>
      <c r="G107" s="67">
        <v>7.8534035315362419E-2</v>
      </c>
      <c r="H107" s="67">
        <v>2.3475936814825304E-2</v>
      </c>
      <c r="I107" s="67">
        <v>5.362537081618507E-2</v>
      </c>
      <c r="J107" s="67">
        <v>1.5025950281089918E-2</v>
      </c>
      <c r="K107" s="67">
        <v>6.7442885348042741E-2</v>
      </c>
      <c r="L107" s="67">
        <v>9.5886985081880566E-2</v>
      </c>
      <c r="M107" s="18"/>
      <c r="N107" s="18"/>
      <c r="O107" s="16"/>
    </row>
    <row r="108" spans="2:15" x14ac:dyDescent="0.25">
      <c r="B108" s="15"/>
      <c r="C108" s="18"/>
      <c r="D108" s="54">
        <v>2017</v>
      </c>
      <c r="E108" s="67">
        <v>0.12002873730902895</v>
      </c>
      <c r="F108" s="67">
        <v>5.3451166508037343E-2</v>
      </c>
      <c r="G108" s="67">
        <v>6.2381057143636863E-2</v>
      </c>
      <c r="H108" s="67">
        <v>3.9075300330110564E-2</v>
      </c>
      <c r="I108" s="67">
        <v>5.6228170036943387E-2</v>
      </c>
      <c r="J108" s="67">
        <v>1.4856247363839635E-2</v>
      </c>
      <c r="K108" s="67">
        <v>0.39872804958305841</v>
      </c>
      <c r="L108" s="67">
        <v>0.10489219951564416</v>
      </c>
      <c r="M108" s="18"/>
      <c r="N108" s="18"/>
      <c r="O108" s="16"/>
    </row>
    <row r="109" spans="2:15" x14ac:dyDescent="0.25">
      <c r="B109" s="15"/>
      <c r="C109" s="18"/>
      <c r="D109" s="128" t="s">
        <v>47</v>
      </c>
      <c r="E109" s="128"/>
      <c r="F109" s="128"/>
      <c r="G109" s="128"/>
      <c r="H109" s="128"/>
      <c r="I109" s="128"/>
      <c r="J109" s="128"/>
      <c r="K109" s="128"/>
      <c r="L109" s="128"/>
      <c r="M109" s="18"/>
      <c r="N109" s="18"/>
      <c r="O109" s="16"/>
    </row>
    <row r="110" spans="2:15" x14ac:dyDescent="0.25">
      <c r="B110" s="31"/>
      <c r="C110" s="19"/>
      <c r="D110" s="19"/>
      <c r="E110" s="61"/>
      <c r="F110" s="61"/>
      <c r="G110" s="61"/>
      <c r="H110" s="61"/>
      <c r="I110" s="61"/>
      <c r="J110" s="61"/>
      <c r="K110" s="61"/>
      <c r="L110" s="61"/>
      <c r="M110" s="19"/>
      <c r="N110" s="19"/>
      <c r="O110" s="33"/>
    </row>
    <row r="111" spans="2:15" x14ac:dyDescent="0.25">
      <c r="B111" s="31"/>
      <c r="C111" s="19"/>
      <c r="D111" s="19"/>
      <c r="E111" s="61"/>
      <c r="F111" s="61"/>
      <c r="G111" s="61"/>
      <c r="H111" s="61"/>
      <c r="I111" s="61"/>
      <c r="J111" s="61"/>
      <c r="K111" s="61"/>
      <c r="L111" s="61"/>
      <c r="M111" s="19"/>
      <c r="N111" s="19"/>
      <c r="O111" s="33"/>
    </row>
  </sheetData>
  <mergeCells count="33">
    <mergeCell ref="D109:L109"/>
    <mergeCell ref="D101:L101"/>
    <mergeCell ref="C91:G91"/>
    <mergeCell ref="I91:M91"/>
    <mergeCell ref="C96:N96"/>
    <mergeCell ref="C97:N98"/>
    <mergeCell ref="D100:L100"/>
    <mergeCell ref="F71:J71"/>
    <mergeCell ref="F79:J79"/>
    <mergeCell ref="C82:G82"/>
    <mergeCell ref="I82:M82"/>
    <mergeCell ref="C83:G83"/>
    <mergeCell ref="I83:M83"/>
    <mergeCell ref="E54:K54"/>
    <mergeCell ref="E55:K55"/>
    <mergeCell ref="E64:K64"/>
    <mergeCell ref="C67:N68"/>
    <mergeCell ref="F70:J70"/>
    <mergeCell ref="F34:K34"/>
    <mergeCell ref="F35:G35"/>
    <mergeCell ref="F45:K45"/>
    <mergeCell ref="C50:N50"/>
    <mergeCell ref="C51:N52"/>
    <mergeCell ref="E13:F13"/>
    <mergeCell ref="E22:L22"/>
    <mergeCell ref="C29:N29"/>
    <mergeCell ref="C30:N31"/>
    <mergeCell ref="F33:K33"/>
    <mergeCell ref="B1:O2"/>
    <mergeCell ref="C7:N7"/>
    <mergeCell ref="C8:N9"/>
    <mergeCell ref="F11:K11"/>
    <mergeCell ref="F12:K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11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7" t="s">
        <v>99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2:15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2:15" x14ac:dyDescent="0.25">
      <c r="B3" s="14"/>
      <c r="C3" s="8" t="str">
        <f>+C7</f>
        <v>1. Créditos Totales por Tipo de Empresa del Sistema Financiero</v>
      </c>
      <c r="D3" s="11"/>
      <c r="E3" s="11"/>
      <c r="F3" s="11"/>
      <c r="G3" s="11"/>
      <c r="H3" s="8"/>
      <c r="I3" s="12" t="str">
        <f>+C50</f>
        <v>3. Evolución del Crédito directo a Pequeñas y Microempresas.</v>
      </c>
      <c r="J3" s="12"/>
      <c r="K3" s="12"/>
      <c r="L3" s="12"/>
      <c r="M3" s="8"/>
      <c r="N3" s="13"/>
      <c r="O3" s="13"/>
    </row>
    <row r="4" spans="2:15" x14ac:dyDescent="0.25">
      <c r="B4" s="10"/>
      <c r="C4" s="8" t="str">
        <f>+C29</f>
        <v>2. Créditos Directos por Tipo de Crédito</v>
      </c>
      <c r="D4" s="11"/>
      <c r="E4" s="11"/>
      <c r="F4" s="11"/>
      <c r="G4" s="11"/>
      <c r="H4" s="21"/>
      <c r="I4" s="12" t="str">
        <f>+C96</f>
        <v>4. Morosidad por Tipo de Empresa del Sistema Financiero</v>
      </c>
      <c r="J4" s="12"/>
      <c r="K4" s="12"/>
      <c r="L4" s="12"/>
      <c r="M4" s="8"/>
      <c r="N4" s="13"/>
      <c r="O4" s="13"/>
    </row>
    <row r="5" spans="2:15" x14ac:dyDescent="0.25">
      <c r="B5" s="8"/>
      <c r="C5" s="11"/>
      <c r="D5" s="11"/>
      <c r="E5" s="11"/>
      <c r="F5" s="11"/>
      <c r="G5" s="11"/>
      <c r="H5" s="21"/>
      <c r="I5" s="12"/>
      <c r="J5" s="12"/>
      <c r="K5" s="12"/>
      <c r="L5" s="12"/>
      <c r="M5" s="8"/>
      <c r="N5" s="13"/>
      <c r="O5" s="13"/>
    </row>
    <row r="6" spans="2:15" x14ac:dyDescent="0.25">
      <c r="B6" s="25"/>
      <c r="C6" s="26"/>
      <c r="D6" s="26"/>
      <c r="E6" s="26"/>
      <c r="F6" s="26"/>
      <c r="G6" s="26"/>
      <c r="H6" s="27"/>
      <c r="I6" s="28"/>
      <c r="J6" s="28"/>
      <c r="K6" s="28"/>
      <c r="L6" s="28"/>
      <c r="M6" s="27"/>
      <c r="N6" s="29"/>
      <c r="O6" s="30"/>
    </row>
    <row r="7" spans="2:15" x14ac:dyDescent="0.25">
      <c r="B7" s="15"/>
      <c r="C7" s="138" t="s">
        <v>9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6"/>
    </row>
    <row r="8" spans="2:15" ht="15" customHeight="1" x14ac:dyDescent="0.25">
      <c r="B8" s="15"/>
      <c r="C8" s="125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1,609.1 millones representando un incremento de 4.8% respecto a la suma de créditos a diciembre del 2016. En tanto se observa un crecimiento promedio anual de 7.3% desde diciembre del 2012. 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6"/>
    </row>
    <row r="9" spans="2:15" x14ac:dyDescent="0.25">
      <c r="B9" s="1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6"/>
    </row>
    <row r="10" spans="2:15" x14ac:dyDescent="0.25"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6"/>
    </row>
    <row r="11" spans="2:15" x14ac:dyDescent="0.25">
      <c r="B11" s="15"/>
      <c r="C11" s="17"/>
      <c r="D11" s="17"/>
      <c r="E11" s="17"/>
      <c r="F11" s="129" t="s">
        <v>49</v>
      </c>
      <c r="G11" s="129"/>
      <c r="H11" s="129"/>
      <c r="I11" s="129"/>
      <c r="J11" s="129"/>
      <c r="K11" s="129"/>
      <c r="L11" s="17"/>
      <c r="M11" s="17"/>
      <c r="N11" s="17"/>
      <c r="O11" s="16"/>
    </row>
    <row r="12" spans="2:15" x14ac:dyDescent="0.25">
      <c r="B12" s="15"/>
      <c r="C12" s="17"/>
      <c r="D12" s="17"/>
      <c r="E12" s="17"/>
      <c r="F12" s="139" t="s">
        <v>10</v>
      </c>
      <c r="G12" s="139"/>
      <c r="H12" s="139"/>
      <c r="I12" s="139"/>
      <c r="J12" s="139"/>
      <c r="K12" s="139"/>
      <c r="L12" s="17"/>
      <c r="M12" s="17"/>
      <c r="N12" s="17"/>
      <c r="O12" s="16"/>
    </row>
    <row r="13" spans="2:15" x14ac:dyDescent="0.25">
      <c r="B13" s="15"/>
      <c r="C13" s="17"/>
      <c r="D13" s="17"/>
      <c r="E13" s="141" t="s">
        <v>52</v>
      </c>
      <c r="F13" s="142"/>
      <c r="G13" s="47">
        <v>41244</v>
      </c>
      <c r="H13" s="48">
        <v>42705</v>
      </c>
      <c r="I13" s="49">
        <v>43070</v>
      </c>
      <c r="J13" s="49" t="s">
        <v>50</v>
      </c>
      <c r="K13" s="50" t="s">
        <v>51</v>
      </c>
      <c r="L13" s="50" t="s">
        <v>11</v>
      </c>
      <c r="M13" s="10"/>
      <c r="N13" s="17"/>
      <c r="O13" s="16"/>
    </row>
    <row r="14" spans="2:15" x14ac:dyDescent="0.25">
      <c r="B14" s="15"/>
      <c r="C14" s="17"/>
      <c r="D14" s="17"/>
      <c r="E14" s="35" t="s">
        <v>12</v>
      </c>
      <c r="F14" s="36"/>
      <c r="G14" s="68">
        <v>761.36676299999999</v>
      </c>
      <c r="H14" s="69">
        <v>1056.5249819999999</v>
      </c>
      <c r="I14" s="69">
        <v>1076.3681309999997</v>
      </c>
      <c r="J14" s="65">
        <f t="shared" ref="J14:J20" si="0">+I14/I$21</f>
        <v>0.66893226626026503</v>
      </c>
      <c r="K14" s="65">
        <f>+I14/H14-1</f>
        <v>1.8781523710340364E-2</v>
      </c>
      <c r="L14" s="65">
        <f>+IFERROR((I14/G14)^(1/5)-1,0)</f>
        <v>7.1700376636951058E-2</v>
      </c>
      <c r="M14" s="10"/>
      <c r="N14" s="17"/>
      <c r="O14" s="16"/>
    </row>
    <row r="15" spans="2:15" x14ac:dyDescent="0.25">
      <c r="B15" s="15"/>
      <c r="C15" s="17"/>
      <c r="D15" s="17"/>
      <c r="E15" s="35" t="s">
        <v>13</v>
      </c>
      <c r="F15" s="36"/>
      <c r="G15" s="69">
        <v>103.46975300000001</v>
      </c>
      <c r="H15" s="69">
        <v>122.661902</v>
      </c>
      <c r="I15" s="69">
        <v>126.11063799999999</v>
      </c>
      <c r="J15" s="65">
        <f t="shared" si="0"/>
        <v>7.8374184860428506E-2</v>
      </c>
      <c r="K15" s="65">
        <f t="shared" ref="K15:K20" si="1">+I15/H15-1</f>
        <v>2.8115787736602948E-2</v>
      </c>
      <c r="L15" s="65">
        <f t="shared" ref="L15:L21" si="2">+IFERROR((I15/G15)^(1/5)-1,0)</f>
        <v>4.0369620684460816E-2</v>
      </c>
      <c r="M15" s="10"/>
      <c r="N15" s="17"/>
      <c r="O15" s="16"/>
    </row>
    <row r="16" spans="2:15" x14ac:dyDescent="0.25">
      <c r="B16" s="15"/>
      <c r="C16" s="17"/>
      <c r="D16" s="17"/>
      <c r="E16" s="35" t="s">
        <v>14</v>
      </c>
      <c r="F16" s="36"/>
      <c r="G16" s="69">
        <v>162.76611599999998</v>
      </c>
      <c r="H16" s="69">
        <v>224.60402199999999</v>
      </c>
      <c r="I16" s="69">
        <v>259.30214000000001</v>
      </c>
      <c r="J16" s="65">
        <f t="shared" si="0"/>
        <v>0.16114892587463331</v>
      </c>
      <c r="K16" s="65">
        <f t="shared" si="1"/>
        <v>0.15448573757063011</v>
      </c>
      <c r="L16" s="65">
        <f t="shared" si="2"/>
        <v>9.7610922562649138E-2</v>
      </c>
      <c r="M16" s="10"/>
      <c r="N16" s="17"/>
      <c r="O16" s="16"/>
    </row>
    <row r="17" spans="2:15" x14ac:dyDescent="0.25">
      <c r="B17" s="15"/>
      <c r="C17" s="17"/>
      <c r="D17" s="17"/>
      <c r="E17" s="35" t="s">
        <v>15</v>
      </c>
      <c r="F17" s="36"/>
      <c r="G17" s="69">
        <v>35.046542000000002</v>
      </c>
      <c r="H17" s="69">
        <v>0</v>
      </c>
      <c r="I17" s="69">
        <v>5.2402670000000002</v>
      </c>
      <c r="J17" s="65">
        <f t="shared" si="0"/>
        <v>3.2566773199260409E-3</v>
      </c>
      <c r="K17" s="65" t="e">
        <f t="shared" si="1"/>
        <v>#DIV/0!</v>
      </c>
      <c r="L17" s="65">
        <f t="shared" si="2"/>
        <v>-0.31618023644980164</v>
      </c>
      <c r="M17" s="10"/>
      <c r="N17" s="17"/>
      <c r="O17" s="16"/>
    </row>
    <row r="18" spans="2:15" x14ac:dyDescent="0.25">
      <c r="B18" s="15"/>
      <c r="C18" s="17"/>
      <c r="D18" s="17"/>
      <c r="E18" s="35" t="s">
        <v>16</v>
      </c>
      <c r="F18" s="36"/>
      <c r="G18" s="69">
        <v>5.0715740000000009</v>
      </c>
      <c r="H18" s="69">
        <v>10.291013</v>
      </c>
      <c r="I18" s="69">
        <v>8.469672000000001</v>
      </c>
      <c r="J18" s="65">
        <f t="shared" si="0"/>
        <v>5.2636609374317441E-3</v>
      </c>
      <c r="K18" s="65">
        <f t="shared" si="1"/>
        <v>-0.1769836458276749</v>
      </c>
      <c r="L18" s="65">
        <f t="shared" si="2"/>
        <v>0.10801276829017303</v>
      </c>
      <c r="M18" s="10"/>
      <c r="N18" s="17"/>
      <c r="O18" s="16"/>
    </row>
    <row r="19" spans="2:15" ht="15.75" x14ac:dyDescent="0.25">
      <c r="B19" s="15"/>
      <c r="C19" s="17"/>
      <c r="D19" s="17"/>
      <c r="E19" s="35" t="s">
        <v>60</v>
      </c>
      <c r="F19" s="36"/>
      <c r="G19" s="69">
        <v>17.384881</v>
      </c>
      <c r="H19" s="69">
        <v>37.697923000000003</v>
      </c>
      <c r="I19" s="69">
        <v>29.402536000000001</v>
      </c>
      <c r="J19" s="65">
        <f t="shared" si="0"/>
        <v>1.8272842231036878E-2</v>
      </c>
      <c r="K19" s="65">
        <f t="shared" si="1"/>
        <v>-0.22004891357011902</v>
      </c>
      <c r="L19" s="65">
        <f t="shared" si="2"/>
        <v>0.11081724561941786</v>
      </c>
      <c r="M19" s="10"/>
      <c r="N19" s="17"/>
      <c r="O19" s="16"/>
    </row>
    <row r="20" spans="2:15" ht="15.75" x14ac:dyDescent="0.25">
      <c r="B20" s="15"/>
      <c r="C20" s="17"/>
      <c r="D20" s="17"/>
      <c r="E20" s="35" t="s">
        <v>61</v>
      </c>
      <c r="F20" s="36"/>
      <c r="G20" s="69">
        <v>47.298244999999994</v>
      </c>
      <c r="H20" s="69">
        <v>83.269774920000003</v>
      </c>
      <c r="I20" s="69">
        <v>104.1905028</v>
      </c>
      <c r="J20" s="65">
        <f t="shared" si="0"/>
        <v>6.4751442516278401E-2</v>
      </c>
      <c r="K20" s="65">
        <f t="shared" si="1"/>
        <v>0.25124035582057513</v>
      </c>
      <c r="L20" s="65">
        <f t="shared" si="2"/>
        <v>0.17110712023147312</v>
      </c>
      <c r="M20" s="10"/>
      <c r="N20" s="17"/>
      <c r="O20" s="16"/>
    </row>
    <row r="21" spans="2:15" x14ac:dyDescent="0.25">
      <c r="B21" s="15"/>
      <c r="C21" s="17"/>
      <c r="D21" s="17"/>
      <c r="E21" s="35"/>
      <c r="F21" s="36" t="s">
        <v>6</v>
      </c>
      <c r="G21" s="37">
        <f>SUM(G14:G20)</f>
        <v>1132.4038739999999</v>
      </c>
      <c r="H21" s="37">
        <f>SUM(H14:H20)</f>
        <v>1535.0496169199998</v>
      </c>
      <c r="I21" s="37">
        <f t="shared" ref="I21" si="3">SUM(I14:I20)</f>
        <v>1609.0838867999998</v>
      </c>
      <c r="J21" s="38">
        <f>SUM(J14:J20)</f>
        <v>0.99999999999999978</v>
      </c>
      <c r="K21" s="38">
        <f>+I21/H21-1</f>
        <v>4.8229235761477307E-2</v>
      </c>
      <c r="L21" s="38">
        <f t="shared" si="2"/>
        <v>7.279185584981307E-2</v>
      </c>
      <c r="M21" s="10"/>
      <c r="N21" s="17"/>
      <c r="O21" s="16"/>
    </row>
    <row r="22" spans="2:15" x14ac:dyDescent="0.25">
      <c r="B22" s="15"/>
      <c r="C22" s="17"/>
      <c r="D22" s="17"/>
      <c r="E22" s="140" t="s">
        <v>53</v>
      </c>
      <c r="F22" s="140"/>
      <c r="G22" s="140"/>
      <c r="H22" s="140"/>
      <c r="I22" s="140"/>
      <c r="J22" s="140"/>
      <c r="K22" s="140"/>
      <c r="L22" s="140"/>
      <c r="M22" s="17"/>
      <c r="N22" s="17"/>
      <c r="O22" s="16"/>
    </row>
    <row r="23" spans="2:15" x14ac:dyDescent="0.25">
      <c r="B23" s="15"/>
      <c r="C23" s="17"/>
      <c r="D23" s="17"/>
      <c r="E23" s="39" t="s">
        <v>18</v>
      </c>
      <c r="F23" s="22"/>
      <c r="G23" s="18"/>
      <c r="H23" s="18"/>
      <c r="I23" s="18"/>
      <c r="J23" s="18"/>
      <c r="K23" s="18"/>
      <c r="L23" s="17"/>
      <c r="M23" s="17"/>
      <c r="N23" s="17"/>
      <c r="O23" s="16"/>
    </row>
    <row r="24" spans="2:15" x14ac:dyDescent="0.25">
      <c r="B24" s="15"/>
      <c r="C24" s="17"/>
      <c r="D24" s="17"/>
      <c r="E24" s="39" t="s">
        <v>19</v>
      </c>
      <c r="F24" s="22"/>
      <c r="G24" s="18"/>
      <c r="H24" s="18"/>
      <c r="I24" s="18"/>
      <c r="J24" s="18"/>
      <c r="K24" s="18"/>
      <c r="L24" s="17"/>
      <c r="M24" s="17"/>
      <c r="N24" s="17"/>
      <c r="O24" s="16"/>
    </row>
    <row r="25" spans="2:15" x14ac:dyDescent="0.2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2:15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x14ac:dyDescent="0.2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5" x14ac:dyDescent="0.25">
      <c r="B29" s="15"/>
      <c r="C29" s="124" t="s">
        <v>20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6"/>
    </row>
    <row r="30" spans="2:15" ht="15" customHeight="1" x14ac:dyDescent="0.25">
      <c r="B30" s="15"/>
      <c r="C30" s="125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",FIXED(K39*100,1), "% del total,  equivalente a S/ ",FIXED(I39,1)," millones.")</f>
        <v>Los créditos directos en esta región ascendieron a S/ 1,458.9 millones al 31 de diciembre del 2017 creciendo 5.5% respecto al mismo mes del año previo. Los créditos a las Pequeñas y Microempresas representaron el 31.6% del total,  equivalente a S/ 461.4 millones.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6"/>
    </row>
    <row r="31" spans="2:15" x14ac:dyDescent="0.25">
      <c r="B31" s="1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6"/>
    </row>
    <row r="32" spans="2:15" x14ac:dyDescent="0.25"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/>
    </row>
    <row r="33" spans="2:15" x14ac:dyDescent="0.25">
      <c r="B33" s="15"/>
      <c r="C33" s="17"/>
      <c r="D33" s="17"/>
      <c r="E33" s="17"/>
      <c r="F33" s="129" t="s">
        <v>54</v>
      </c>
      <c r="G33" s="129"/>
      <c r="H33" s="129"/>
      <c r="I33" s="129"/>
      <c r="J33" s="129"/>
      <c r="K33" s="129"/>
      <c r="L33" s="17"/>
      <c r="M33" s="17"/>
      <c r="N33" s="17"/>
      <c r="O33" s="16"/>
    </row>
    <row r="34" spans="2:15" x14ac:dyDescent="0.25">
      <c r="B34" s="15"/>
      <c r="C34" s="17"/>
      <c r="D34" s="17"/>
      <c r="E34" s="17"/>
      <c r="F34" s="139" t="s">
        <v>10</v>
      </c>
      <c r="G34" s="139"/>
      <c r="H34" s="139"/>
      <c r="I34" s="139"/>
      <c r="J34" s="139"/>
      <c r="K34" s="139"/>
      <c r="L34" s="17"/>
      <c r="M34" s="17"/>
      <c r="N34" s="17"/>
      <c r="O34" s="16"/>
    </row>
    <row r="35" spans="2:15" x14ac:dyDescent="0.25">
      <c r="B35" s="15"/>
      <c r="C35" s="17"/>
      <c r="D35" s="17"/>
      <c r="E35" s="17"/>
      <c r="F35" s="144" t="s">
        <v>21</v>
      </c>
      <c r="G35" s="144"/>
      <c r="H35" s="48">
        <v>42705</v>
      </c>
      <c r="I35" s="49">
        <v>43070</v>
      </c>
      <c r="J35" s="50" t="s">
        <v>22</v>
      </c>
      <c r="K35" s="49" t="s">
        <v>50</v>
      </c>
      <c r="L35" s="17"/>
      <c r="M35" s="17"/>
      <c r="N35" s="17"/>
      <c r="O35" s="16"/>
    </row>
    <row r="36" spans="2:15" x14ac:dyDescent="0.25">
      <c r="B36" s="15"/>
      <c r="C36" s="17"/>
      <c r="D36" s="17"/>
      <c r="E36" s="17"/>
      <c r="F36" s="35" t="s">
        <v>23</v>
      </c>
      <c r="G36" s="34"/>
      <c r="H36" s="68">
        <v>3.3532148900000003</v>
      </c>
      <c r="I36" s="69">
        <v>8.283189059999998</v>
      </c>
      <c r="J36" s="65">
        <f>+IFERROR(I36/H36-1,0)</f>
        <v>1.4702231535182038</v>
      </c>
      <c r="K36" s="65">
        <f>+I36/I44</f>
        <v>5.6776040796409051E-3</v>
      </c>
      <c r="L36" s="17"/>
      <c r="M36" s="17"/>
      <c r="N36" s="17"/>
      <c r="O36" s="16"/>
    </row>
    <row r="37" spans="2:15" x14ac:dyDescent="0.25">
      <c r="B37" s="15"/>
      <c r="C37" s="17"/>
      <c r="D37" s="17"/>
      <c r="E37" s="17"/>
      <c r="F37" s="35" t="s">
        <v>24</v>
      </c>
      <c r="G37" s="34"/>
      <c r="H37" s="69">
        <v>44.281560809999995</v>
      </c>
      <c r="I37" s="69">
        <v>74.49031690000001</v>
      </c>
      <c r="J37" s="65">
        <f t="shared" ref="J37:J44" si="4">+IFERROR(I37/H37-1,0)</f>
        <v>0.6821971840517882</v>
      </c>
      <c r="K37" s="65">
        <f>+I37/I44</f>
        <v>5.1058417725549775E-2</v>
      </c>
      <c r="L37" s="17"/>
      <c r="M37" s="17"/>
      <c r="N37" s="17"/>
      <c r="O37" s="16"/>
    </row>
    <row r="38" spans="2:15" x14ac:dyDescent="0.25">
      <c r="B38" s="15"/>
      <c r="C38" s="17"/>
      <c r="D38" s="17"/>
      <c r="E38" s="17"/>
      <c r="F38" s="35" t="s">
        <v>25</v>
      </c>
      <c r="G38" s="34"/>
      <c r="H38" s="69">
        <v>386.43464705000002</v>
      </c>
      <c r="I38" s="69">
        <v>352.66893699999991</v>
      </c>
      <c r="J38" s="65">
        <f t="shared" si="4"/>
        <v>-8.7377543157074244E-2</v>
      </c>
      <c r="K38" s="65">
        <f>+I38/I44</f>
        <v>0.24173233050337031</v>
      </c>
      <c r="L38" s="17"/>
      <c r="M38" s="17"/>
      <c r="N38" s="17"/>
      <c r="O38" s="16"/>
    </row>
    <row r="39" spans="2:15" x14ac:dyDescent="0.25">
      <c r="B39" s="15"/>
      <c r="C39" s="17"/>
      <c r="D39" s="17"/>
      <c r="E39" s="17"/>
      <c r="F39" s="64" t="s">
        <v>33</v>
      </c>
      <c r="G39" s="46"/>
      <c r="H39" s="70">
        <f>+H40+H41</f>
        <v>449.76275513000007</v>
      </c>
      <c r="I39" s="70">
        <f>+I40+I41</f>
        <v>461.37393463000001</v>
      </c>
      <c r="J39" s="66">
        <f t="shared" si="4"/>
        <v>2.5816231707856296E-2</v>
      </c>
      <c r="K39" s="66">
        <f>+I39/I44</f>
        <v>0.3162427556006146</v>
      </c>
      <c r="L39" s="17"/>
      <c r="M39" s="17"/>
      <c r="N39" s="17"/>
      <c r="O39" s="16"/>
    </row>
    <row r="40" spans="2:15" x14ac:dyDescent="0.25">
      <c r="B40" s="15"/>
      <c r="C40" s="17"/>
      <c r="D40" s="17"/>
      <c r="E40" s="17"/>
      <c r="F40" s="35" t="s">
        <v>26</v>
      </c>
      <c r="G40" s="34"/>
      <c r="H40" s="69">
        <v>339.55477407000006</v>
      </c>
      <c r="I40" s="69">
        <v>346.64207671000003</v>
      </c>
      <c r="J40" s="65">
        <f t="shared" si="4"/>
        <v>2.0872339843877041E-2</v>
      </c>
      <c r="K40" s="65">
        <f>+I40/I44</f>
        <v>0.23760129759779888</v>
      </c>
      <c r="L40" s="43"/>
      <c r="M40" s="18"/>
      <c r="N40" s="17"/>
      <c r="O40" s="16"/>
    </row>
    <row r="41" spans="2:15" x14ac:dyDescent="0.25">
      <c r="B41" s="15"/>
      <c r="C41" s="17"/>
      <c r="D41" s="17"/>
      <c r="E41" s="17"/>
      <c r="F41" s="35" t="s">
        <v>27</v>
      </c>
      <c r="G41" s="34"/>
      <c r="H41" s="69">
        <v>110.20798106000001</v>
      </c>
      <c r="I41" s="69">
        <v>114.73185792</v>
      </c>
      <c r="J41" s="65">
        <f t="shared" si="4"/>
        <v>4.1048541280663375E-2</v>
      </c>
      <c r="K41" s="65">
        <f>+I41/I44</f>
        <v>7.8641458002815745E-2</v>
      </c>
      <c r="L41" s="44"/>
      <c r="M41" s="45"/>
      <c r="N41" s="17"/>
      <c r="O41" s="16"/>
    </row>
    <row r="42" spans="2:15" x14ac:dyDescent="0.25">
      <c r="B42" s="15"/>
      <c r="C42" s="17"/>
      <c r="D42" s="17"/>
      <c r="E42" s="17"/>
      <c r="F42" s="35" t="s">
        <v>28</v>
      </c>
      <c r="G42" s="34"/>
      <c r="H42" s="69">
        <v>402.32498619</v>
      </c>
      <c r="I42" s="69">
        <v>455.35152274999996</v>
      </c>
      <c r="J42" s="65">
        <f t="shared" si="4"/>
        <v>0.13180025695684217</v>
      </c>
      <c r="K42" s="65">
        <f>+I42/I44</f>
        <v>0.31211477179975156</v>
      </c>
      <c r="L42" s="17"/>
      <c r="M42" s="17"/>
      <c r="N42" s="17"/>
      <c r="O42" s="16"/>
    </row>
    <row r="43" spans="2:15" x14ac:dyDescent="0.25">
      <c r="B43" s="15"/>
      <c r="C43" s="17"/>
      <c r="D43" s="17"/>
      <c r="E43" s="17"/>
      <c r="F43" s="35" t="s">
        <v>29</v>
      </c>
      <c r="G43" s="34"/>
      <c r="H43" s="69">
        <v>96.101481520000036</v>
      </c>
      <c r="I43" s="69">
        <v>106.75543137000001</v>
      </c>
      <c r="J43" s="65">
        <f t="shared" si="4"/>
        <v>0.11086145272154568</v>
      </c>
      <c r="K43" s="65">
        <f>+I43/I44</f>
        <v>7.3174120291072633E-2</v>
      </c>
      <c r="L43" s="17"/>
      <c r="M43" s="17"/>
      <c r="N43" s="17"/>
      <c r="O43" s="16"/>
    </row>
    <row r="44" spans="2:15" x14ac:dyDescent="0.25">
      <c r="B44" s="15"/>
      <c r="C44" s="17"/>
      <c r="D44" s="17"/>
      <c r="E44" s="17"/>
      <c r="F44" s="51" t="s">
        <v>30</v>
      </c>
      <c r="G44" s="52"/>
      <c r="H44" s="37">
        <f>SUM(H36:H43)-H39</f>
        <v>1382.25864559</v>
      </c>
      <c r="I44" s="37">
        <f>SUM(I36:I43)-I39</f>
        <v>1458.9233317100002</v>
      </c>
      <c r="J44" s="38">
        <f t="shared" si="4"/>
        <v>5.5463343538919796E-2</v>
      </c>
      <c r="K44" s="38">
        <f>SUM(K36:K43)-K39</f>
        <v>1</v>
      </c>
      <c r="L44" s="17"/>
      <c r="M44" s="17"/>
      <c r="N44" s="17"/>
      <c r="O44" s="16"/>
    </row>
    <row r="45" spans="2:15" x14ac:dyDescent="0.25">
      <c r="B45" s="15"/>
      <c r="C45" s="17"/>
      <c r="D45" s="17"/>
      <c r="E45" s="17"/>
      <c r="F45" s="145" t="s">
        <v>17</v>
      </c>
      <c r="G45" s="145"/>
      <c r="H45" s="145"/>
      <c r="I45" s="145"/>
      <c r="J45" s="145"/>
      <c r="K45" s="145"/>
      <c r="L45" s="17"/>
      <c r="M45" s="17"/>
      <c r="N45" s="17"/>
      <c r="O45" s="16"/>
    </row>
    <row r="46" spans="2:15" x14ac:dyDescent="0.25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2:15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15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x14ac:dyDescent="0.2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</row>
    <row r="50" spans="2:15" x14ac:dyDescent="0.25">
      <c r="B50" s="15"/>
      <c r="C50" s="124" t="s">
        <v>31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6"/>
    </row>
    <row r="51" spans="2:15" ht="15" customHeight="1" x14ac:dyDescent="0.25">
      <c r="B51" s="15"/>
      <c r="C51" s="125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270.1 millones a diciembre del 2012 a S/ 346.6 millones a diciembre del 2017, en el mismo sentido en las microempresas el crédito paso de S/ 127.0 millones el 2012 a S/ 114.7 millones el 2017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6"/>
    </row>
    <row r="52" spans="2:15" x14ac:dyDescent="0.25">
      <c r="B52" s="1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6"/>
    </row>
    <row r="53" spans="2:15" x14ac:dyDescent="0.25">
      <c r="B53" s="1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6"/>
    </row>
    <row r="54" spans="2:15" x14ac:dyDescent="0.25">
      <c r="B54" s="15"/>
      <c r="C54" s="18"/>
      <c r="D54" s="18"/>
      <c r="E54" s="129" t="s">
        <v>56</v>
      </c>
      <c r="F54" s="129"/>
      <c r="G54" s="129"/>
      <c r="H54" s="129"/>
      <c r="I54" s="129"/>
      <c r="J54" s="129"/>
      <c r="K54" s="129"/>
      <c r="L54" s="18"/>
      <c r="M54" s="18"/>
      <c r="N54" s="18"/>
      <c r="O54" s="16"/>
    </row>
    <row r="55" spans="2:15" x14ac:dyDescent="0.25">
      <c r="B55" s="15"/>
      <c r="C55" s="18"/>
      <c r="D55" s="18"/>
      <c r="E55" s="135" t="s">
        <v>10</v>
      </c>
      <c r="F55" s="135"/>
      <c r="G55" s="135"/>
      <c r="H55" s="135"/>
      <c r="I55" s="135"/>
      <c r="J55" s="135"/>
      <c r="K55" s="135"/>
      <c r="L55" s="18"/>
      <c r="M55" s="18"/>
      <c r="N55" s="18"/>
      <c r="O55" s="16"/>
    </row>
    <row r="56" spans="2:15" x14ac:dyDescent="0.25">
      <c r="B56" s="15"/>
      <c r="C56" s="18"/>
      <c r="D56" s="18"/>
      <c r="E56" s="53" t="s">
        <v>55</v>
      </c>
      <c r="F56" s="53" t="s">
        <v>32</v>
      </c>
      <c r="G56" s="53" t="s">
        <v>22</v>
      </c>
      <c r="H56" s="53" t="s">
        <v>27</v>
      </c>
      <c r="I56" s="53" t="s">
        <v>22</v>
      </c>
      <c r="J56" s="53" t="s">
        <v>33</v>
      </c>
      <c r="K56" s="53" t="s">
        <v>22</v>
      </c>
      <c r="L56" s="18"/>
      <c r="M56" s="18"/>
      <c r="N56" s="18"/>
      <c r="O56" s="16"/>
    </row>
    <row r="57" spans="2:15" x14ac:dyDescent="0.25">
      <c r="B57" s="15"/>
      <c r="C57" s="18"/>
      <c r="D57" s="18"/>
      <c r="E57" s="54">
        <v>2011</v>
      </c>
      <c r="F57" s="58">
        <v>220.43857260000001</v>
      </c>
      <c r="G57" s="55" t="s">
        <v>34</v>
      </c>
      <c r="H57" s="57">
        <v>108.25635993</v>
      </c>
      <c r="I57" s="55" t="s">
        <v>34</v>
      </c>
      <c r="J57" s="57">
        <f>+H57+F57</f>
        <v>328.69493253000002</v>
      </c>
      <c r="K57" s="55" t="s">
        <v>34</v>
      </c>
      <c r="L57" s="18"/>
      <c r="M57" s="18"/>
      <c r="N57" s="18"/>
      <c r="O57" s="16"/>
    </row>
    <row r="58" spans="2:15" x14ac:dyDescent="0.25">
      <c r="B58" s="15"/>
      <c r="C58" s="18"/>
      <c r="D58" s="18"/>
      <c r="E58" s="54">
        <v>2012</v>
      </c>
      <c r="F58" s="58">
        <v>270.13739405999996</v>
      </c>
      <c r="G58" s="55">
        <f t="shared" ref="G58:I62" si="5">+F58/F57-1</f>
        <v>0.22545428812126111</v>
      </c>
      <c r="H58" s="57">
        <v>126.98010422000002</v>
      </c>
      <c r="I58" s="55">
        <f t="shared" si="5"/>
        <v>0.17295745305039856</v>
      </c>
      <c r="J58" s="57">
        <f t="shared" ref="J58:J63" si="6">+H58+F58</f>
        <v>397.11749827999995</v>
      </c>
      <c r="K58" s="55">
        <f t="shared" ref="K58:K62" si="7">+J58/J57-1</f>
        <v>0.20816434626279179</v>
      </c>
      <c r="L58" s="18"/>
      <c r="M58" s="18"/>
      <c r="N58" s="18"/>
      <c r="O58" s="16"/>
    </row>
    <row r="59" spans="2:15" x14ac:dyDescent="0.25">
      <c r="B59" s="15"/>
      <c r="C59" s="18"/>
      <c r="D59" s="18"/>
      <c r="E59" s="54">
        <v>2013</v>
      </c>
      <c r="F59" s="58">
        <v>257.05460474</v>
      </c>
      <c r="G59" s="55">
        <f t="shared" si="5"/>
        <v>-4.8430130769286039E-2</v>
      </c>
      <c r="H59" s="57">
        <v>116.27937057</v>
      </c>
      <c r="I59" s="55">
        <f t="shared" si="5"/>
        <v>-8.4270947135626884E-2</v>
      </c>
      <c r="J59" s="57">
        <f t="shared" si="6"/>
        <v>373.33397531000003</v>
      </c>
      <c r="K59" s="55">
        <f t="shared" si="7"/>
        <v>-5.9890392825829641E-2</v>
      </c>
      <c r="L59" s="18"/>
      <c r="M59" s="18"/>
      <c r="N59" s="18"/>
      <c r="O59" s="16"/>
    </row>
    <row r="60" spans="2:15" x14ac:dyDescent="0.25">
      <c r="B60" s="15"/>
      <c r="C60" s="18"/>
      <c r="D60" s="18"/>
      <c r="E60" s="54">
        <v>2014</v>
      </c>
      <c r="F60" s="58">
        <v>261.42550538000006</v>
      </c>
      <c r="G60" s="55">
        <f t="shared" si="5"/>
        <v>1.7003782695980352E-2</v>
      </c>
      <c r="H60" s="57">
        <v>111.92343579999999</v>
      </c>
      <c r="I60" s="55">
        <f t="shared" si="5"/>
        <v>-3.7460942114213913E-2</v>
      </c>
      <c r="J60" s="57">
        <f t="shared" si="6"/>
        <v>373.34894118000005</v>
      </c>
      <c r="K60" s="55">
        <f t="shared" si="7"/>
        <v>4.0087082852746647E-5</v>
      </c>
      <c r="L60" s="18"/>
      <c r="M60" s="18"/>
      <c r="N60" s="18"/>
      <c r="O60" s="16"/>
    </row>
    <row r="61" spans="2:15" x14ac:dyDescent="0.25">
      <c r="B61" s="15"/>
      <c r="C61" s="18"/>
      <c r="D61" s="18"/>
      <c r="E61" s="54">
        <v>2015</v>
      </c>
      <c r="F61" s="58">
        <v>273.29644648999999</v>
      </c>
      <c r="G61" s="55">
        <f t="shared" si="5"/>
        <v>4.5408504012432571E-2</v>
      </c>
      <c r="H61" s="57">
        <v>105.83789937000002</v>
      </c>
      <c r="I61" s="55">
        <f t="shared" si="5"/>
        <v>-5.4372316097179518E-2</v>
      </c>
      <c r="J61" s="57">
        <f t="shared" si="6"/>
        <v>379.13434586</v>
      </c>
      <c r="K61" s="55">
        <f t="shared" si="7"/>
        <v>1.5495971842627076E-2</v>
      </c>
      <c r="L61" s="18"/>
      <c r="M61" s="18"/>
      <c r="N61" s="18"/>
      <c r="O61" s="16"/>
    </row>
    <row r="62" spans="2:15" x14ac:dyDescent="0.25">
      <c r="B62" s="15"/>
      <c r="C62" s="18"/>
      <c r="D62" s="18"/>
      <c r="E62" s="54">
        <v>2016</v>
      </c>
      <c r="F62" s="58">
        <v>339.55477407000006</v>
      </c>
      <c r="G62" s="55">
        <f t="shared" si="5"/>
        <v>0.24244123343339741</v>
      </c>
      <c r="H62" s="57">
        <v>110.20798106000001</v>
      </c>
      <c r="I62" s="55">
        <f t="shared" si="5"/>
        <v>4.1290329041042018E-2</v>
      </c>
      <c r="J62" s="57">
        <f t="shared" si="6"/>
        <v>449.76275513000007</v>
      </c>
      <c r="K62" s="55">
        <f t="shared" si="7"/>
        <v>0.18628860730038022</v>
      </c>
      <c r="L62" s="18"/>
      <c r="M62" s="18"/>
      <c r="N62" s="18"/>
      <c r="O62" s="16"/>
    </row>
    <row r="63" spans="2:15" x14ac:dyDescent="0.25">
      <c r="B63" s="15"/>
      <c r="C63" s="18"/>
      <c r="D63" s="18"/>
      <c r="E63" s="54">
        <v>2017</v>
      </c>
      <c r="F63" s="58">
        <v>346.64207671000003</v>
      </c>
      <c r="G63" s="55">
        <f>+F63/F61-1</f>
        <v>0.26837388909366511</v>
      </c>
      <c r="H63" s="57">
        <v>114.73185792</v>
      </c>
      <c r="I63" s="55">
        <f>+H63/H61-1</f>
        <v>8.4033778097838852E-2</v>
      </c>
      <c r="J63" s="57">
        <f t="shared" si="6"/>
        <v>461.37393463000001</v>
      </c>
      <c r="K63" s="55">
        <f>+J63/J61-1</f>
        <v>0.21691410885883711</v>
      </c>
      <c r="L63" s="18"/>
      <c r="M63" s="18"/>
      <c r="N63" s="18"/>
      <c r="O63" s="16"/>
    </row>
    <row r="64" spans="2:15" x14ac:dyDescent="0.25">
      <c r="B64" s="15"/>
      <c r="C64" s="18"/>
      <c r="D64" s="18"/>
      <c r="E64" s="128" t="s">
        <v>35</v>
      </c>
      <c r="F64" s="128"/>
      <c r="G64" s="128"/>
      <c r="H64" s="128"/>
      <c r="I64" s="128"/>
      <c r="J64" s="128"/>
      <c r="K64" s="128"/>
      <c r="L64" s="18"/>
      <c r="M64" s="18"/>
      <c r="N64" s="18"/>
      <c r="O64" s="16"/>
    </row>
    <row r="65" spans="2:15" x14ac:dyDescent="0.25">
      <c r="B65" s="15"/>
      <c r="C65" s="18"/>
      <c r="D65" s="18"/>
      <c r="E65" s="18"/>
      <c r="F65" s="23"/>
      <c r="G65" s="24"/>
      <c r="H65" s="24"/>
      <c r="I65" s="24"/>
      <c r="J65" s="18"/>
      <c r="K65" s="24"/>
      <c r="L65" s="18"/>
      <c r="M65" s="18"/>
      <c r="N65" s="18"/>
      <c r="O65" s="16"/>
    </row>
    <row r="66" spans="2:15" x14ac:dyDescent="0.25">
      <c r="B66" s="1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6"/>
    </row>
    <row r="67" spans="2:15" ht="15" customHeight="1" x14ac:dyDescent="0.25">
      <c r="B67" s="15"/>
      <c r="C67" s="125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26.8% respeto a diciembre del 2016, mientras que en las microempresas creció en 8.4% el mismo periodo de comparación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6"/>
    </row>
    <row r="68" spans="2:15" x14ac:dyDescent="0.25">
      <c r="B68" s="1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6"/>
    </row>
    <row r="69" spans="2:15" x14ac:dyDescent="0.25"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6"/>
    </row>
    <row r="70" spans="2:15" x14ac:dyDescent="0.25">
      <c r="B70" s="15"/>
      <c r="C70" s="18"/>
      <c r="D70" s="18"/>
      <c r="E70" s="18"/>
      <c r="F70" s="134" t="s">
        <v>59</v>
      </c>
      <c r="G70" s="134"/>
      <c r="H70" s="134"/>
      <c r="I70" s="134"/>
      <c r="J70" s="134"/>
      <c r="K70" s="18"/>
      <c r="L70" s="18"/>
      <c r="M70" s="18"/>
      <c r="N70" s="18"/>
      <c r="O70" s="16"/>
    </row>
    <row r="71" spans="2:15" x14ac:dyDescent="0.25">
      <c r="B71" s="15"/>
      <c r="C71" s="18"/>
      <c r="D71" s="18"/>
      <c r="E71" s="18"/>
      <c r="F71" s="135" t="s">
        <v>57</v>
      </c>
      <c r="G71" s="135"/>
      <c r="H71" s="135"/>
      <c r="I71" s="135"/>
      <c r="J71" s="135"/>
      <c r="K71" s="18"/>
      <c r="L71" s="18"/>
      <c r="M71" s="18"/>
      <c r="N71" s="18"/>
      <c r="O71" s="16"/>
    </row>
    <row r="72" spans="2:15" x14ac:dyDescent="0.25">
      <c r="B72" s="15"/>
      <c r="C72" s="18"/>
      <c r="D72" s="18"/>
      <c r="E72" s="18"/>
      <c r="F72" s="53" t="s">
        <v>38</v>
      </c>
      <c r="G72" s="53">
        <v>42705</v>
      </c>
      <c r="H72" s="53">
        <v>43070</v>
      </c>
      <c r="I72" s="53" t="s">
        <v>22</v>
      </c>
      <c r="J72" s="53" t="s">
        <v>58</v>
      </c>
      <c r="K72" s="18"/>
      <c r="L72" s="18"/>
      <c r="M72" s="18"/>
      <c r="N72" s="18"/>
      <c r="O72" s="16"/>
    </row>
    <row r="73" spans="2:15" x14ac:dyDescent="0.25">
      <c r="B73" s="15"/>
      <c r="C73" s="18"/>
      <c r="D73" s="18"/>
      <c r="E73" s="18"/>
      <c r="F73" s="56" t="s">
        <v>12</v>
      </c>
      <c r="G73" s="58">
        <f>+D85+J85</f>
        <v>244.73453208000004</v>
      </c>
      <c r="H73" s="58">
        <f t="shared" ref="H73:H77" si="8">+E85+K85</f>
        <v>239.88046521000001</v>
      </c>
      <c r="I73" s="60">
        <f>+H73/G73-1</f>
        <v>-1.9834008828853444E-2</v>
      </c>
      <c r="J73" s="60">
        <f>+H73/$H$78</f>
        <v>0.5199263486836827</v>
      </c>
      <c r="K73" s="18"/>
      <c r="L73" s="18"/>
      <c r="M73" s="18"/>
      <c r="N73" s="18"/>
      <c r="O73" s="16"/>
    </row>
    <row r="74" spans="2:15" x14ac:dyDescent="0.25">
      <c r="B74" s="15"/>
      <c r="C74" s="18"/>
      <c r="D74" s="18"/>
      <c r="E74" s="18"/>
      <c r="F74" s="56" t="s">
        <v>40</v>
      </c>
      <c r="G74" s="58">
        <f t="shared" ref="G74:G77" si="9">+D86+J86</f>
        <v>140.34184202</v>
      </c>
      <c r="H74" s="58">
        <f t="shared" si="8"/>
        <v>158.42170354999999</v>
      </c>
      <c r="I74" s="60">
        <f t="shared" ref="I74:I78" si="10">+H74/G74-1</f>
        <v>0.12882730673738374</v>
      </c>
      <c r="J74" s="60">
        <f t="shared" ref="J74:J77" si="11">+H74/$H$78</f>
        <v>0.34336942696393691</v>
      </c>
      <c r="K74" s="18"/>
      <c r="L74" s="18"/>
      <c r="M74" s="18"/>
      <c r="N74" s="18"/>
      <c r="O74" s="16"/>
    </row>
    <row r="75" spans="2:15" x14ac:dyDescent="0.25">
      <c r="B75" s="15"/>
      <c r="C75" s="18"/>
      <c r="D75" s="18"/>
      <c r="E75" s="18"/>
      <c r="F75" s="56" t="s">
        <v>41</v>
      </c>
      <c r="G75" s="58">
        <f t="shared" si="9"/>
        <v>0</v>
      </c>
      <c r="H75" s="58">
        <f t="shared" si="8"/>
        <v>4.2076010000000004</v>
      </c>
      <c r="I75" s="60" t="e">
        <f t="shared" si="10"/>
        <v>#DIV/0!</v>
      </c>
      <c r="J75" s="60">
        <f t="shared" si="11"/>
        <v>9.1197197851549568E-3</v>
      </c>
      <c r="K75" s="18"/>
      <c r="L75" s="18"/>
      <c r="M75" s="18"/>
      <c r="N75" s="18"/>
      <c r="O75" s="16"/>
    </row>
    <row r="76" spans="2:15" x14ac:dyDescent="0.25">
      <c r="B76" s="15"/>
      <c r="C76" s="18"/>
      <c r="D76" s="18"/>
      <c r="E76" s="18"/>
      <c r="F76" s="56" t="s">
        <v>16</v>
      </c>
      <c r="G76" s="58">
        <f t="shared" si="9"/>
        <v>3.7742820699999999</v>
      </c>
      <c r="H76" s="58">
        <f t="shared" si="8"/>
        <v>0</v>
      </c>
      <c r="I76" s="60">
        <f t="shared" si="10"/>
        <v>-1</v>
      </c>
      <c r="J76" s="60">
        <f t="shared" si="11"/>
        <v>0</v>
      </c>
      <c r="K76" s="18"/>
      <c r="L76" s="18"/>
      <c r="M76" s="18"/>
      <c r="N76" s="18"/>
      <c r="O76" s="16"/>
    </row>
    <row r="77" spans="2:15" x14ac:dyDescent="0.25">
      <c r="B77" s="15"/>
      <c r="C77" s="18"/>
      <c r="D77" s="18"/>
      <c r="E77" s="18"/>
      <c r="F77" s="56" t="s">
        <v>39</v>
      </c>
      <c r="G77" s="58">
        <f t="shared" si="9"/>
        <v>60.912098959999994</v>
      </c>
      <c r="H77" s="58">
        <f t="shared" si="8"/>
        <v>58.864164869999996</v>
      </c>
      <c r="I77" s="60">
        <f t="shared" si="10"/>
        <v>-3.3621138082022828E-2</v>
      </c>
      <c r="J77" s="60">
        <f t="shared" si="11"/>
        <v>0.12758450456722542</v>
      </c>
      <c r="K77" s="18"/>
      <c r="L77" s="18"/>
      <c r="M77" s="18"/>
      <c r="N77" s="18"/>
      <c r="O77" s="16"/>
    </row>
    <row r="78" spans="2:15" x14ac:dyDescent="0.25">
      <c r="B78" s="15"/>
      <c r="C78" s="18"/>
      <c r="D78" s="18"/>
      <c r="E78" s="18"/>
      <c r="F78" s="56" t="s">
        <v>6</v>
      </c>
      <c r="G78" s="58">
        <f>SUM(G73:G77)</f>
        <v>449.76275513000007</v>
      </c>
      <c r="H78" s="58">
        <f>SUM(H73:H77)</f>
        <v>461.37393463000001</v>
      </c>
      <c r="I78" s="59">
        <f t="shared" si="10"/>
        <v>2.5816231707856296E-2</v>
      </c>
      <c r="J78" s="60">
        <f>SUM(J73:J77)</f>
        <v>1</v>
      </c>
      <c r="K78" s="18"/>
      <c r="L78" s="18"/>
      <c r="M78" s="18"/>
      <c r="N78" s="18"/>
      <c r="O78" s="16"/>
    </row>
    <row r="79" spans="2:15" x14ac:dyDescent="0.25">
      <c r="B79" s="15"/>
      <c r="C79" s="18"/>
      <c r="D79" s="18"/>
      <c r="E79" s="18"/>
      <c r="F79" s="143" t="s">
        <v>42</v>
      </c>
      <c r="G79" s="143"/>
      <c r="H79" s="143"/>
      <c r="I79" s="143"/>
      <c r="J79" s="143"/>
      <c r="K79" s="18"/>
      <c r="L79" s="18"/>
      <c r="M79" s="18"/>
      <c r="N79" s="18"/>
      <c r="O79" s="16"/>
    </row>
    <row r="80" spans="2:15" x14ac:dyDescent="0.25">
      <c r="B80" s="15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6"/>
    </row>
    <row r="81" spans="2:15" x14ac:dyDescent="0.25">
      <c r="B81" s="15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6"/>
    </row>
    <row r="82" spans="2:15" x14ac:dyDescent="0.25">
      <c r="B82" s="15"/>
      <c r="C82" s="134" t="s">
        <v>36</v>
      </c>
      <c r="D82" s="134"/>
      <c r="E82" s="134"/>
      <c r="F82" s="134"/>
      <c r="G82" s="134"/>
      <c r="H82" s="18"/>
      <c r="I82" s="134" t="s">
        <v>37</v>
      </c>
      <c r="J82" s="134"/>
      <c r="K82" s="134"/>
      <c r="L82" s="134"/>
      <c r="M82" s="134"/>
      <c r="N82" s="18"/>
      <c r="O82" s="16"/>
    </row>
    <row r="83" spans="2:15" x14ac:dyDescent="0.25">
      <c r="B83" s="15"/>
      <c r="C83" s="135" t="s">
        <v>57</v>
      </c>
      <c r="D83" s="135"/>
      <c r="E83" s="135"/>
      <c r="F83" s="135"/>
      <c r="G83" s="135"/>
      <c r="H83" s="18"/>
      <c r="I83" s="135" t="s">
        <v>57</v>
      </c>
      <c r="J83" s="135"/>
      <c r="K83" s="135"/>
      <c r="L83" s="135"/>
      <c r="M83" s="135"/>
      <c r="N83" s="18"/>
      <c r="O83" s="16"/>
    </row>
    <row r="84" spans="2:15" x14ac:dyDescent="0.25">
      <c r="B84" s="15"/>
      <c r="C84" s="53" t="s">
        <v>38</v>
      </c>
      <c r="D84" s="53">
        <v>42705</v>
      </c>
      <c r="E84" s="53">
        <v>43070</v>
      </c>
      <c r="F84" s="53" t="s">
        <v>22</v>
      </c>
      <c r="G84" s="53" t="s">
        <v>58</v>
      </c>
      <c r="H84" s="18"/>
      <c r="I84" s="53" t="s">
        <v>38</v>
      </c>
      <c r="J84" s="53">
        <v>42705</v>
      </c>
      <c r="K84" s="53">
        <v>43070</v>
      </c>
      <c r="L84" s="53" t="s">
        <v>22</v>
      </c>
      <c r="M84" s="53" t="s">
        <v>58</v>
      </c>
      <c r="N84" s="18"/>
      <c r="O84" s="16"/>
    </row>
    <row r="85" spans="2:15" x14ac:dyDescent="0.25">
      <c r="B85" s="15"/>
      <c r="C85" s="56" t="s">
        <v>12</v>
      </c>
      <c r="D85" s="58">
        <v>214.39642651000003</v>
      </c>
      <c r="E85" s="58">
        <v>208.22510306000001</v>
      </c>
      <c r="F85" s="60">
        <f t="shared" ref="F85:F90" si="12">+IFERROR(E85/D85-1,0)</f>
        <v>-2.878463764745709E-2</v>
      </c>
      <c r="G85" s="60">
        <f>+E85/$E$90</f>
        <v>0.60069194437177542</v>
      </c>
      <c r="H85" s="18"/>
      <c r="I85" s="56" t="s">
        <v>12</v>
      </c>
      <c r="J85" s="58">
        <v>30.33810557</v>
      </c>
      <c r="K85" s="57">
        <v>31.655362150000006</v>
      </c>
      <c r="L85" s="60">
        <f t="shared" ref="L85:L90" si="13">+K85/J85-1</f>
        <v>4.3419210107258133E-2</v>
      </c>
      <c r="M85" s="60">
        <f>+K85/$K$90</f>
        <v>0.27590734364358149</v>
      </c>
      <c r="N85" s="18"/>
      <c r="O85" s="16"/>
    </row>
    <row r="86" spans="2:15" x14ac:dyDescent="0.25">
      <c r="B86" s="15"/>
      <c r="C86" s="56" t="s">
        <v>40</v>
      </c>
      <c r="D86" s="58">
        <v>93.720629189999997</v>
      </c>
      <c r="E86" s="58">
        <v>108.63247736</v>
      </c>
      <c r="F86" s="60">
        <f t="shared" si="12"/>
        <v>0.15910956103131979</v>
      </c>
      <c r="G86" s="60">
        <f>+E86/$E$90</f>
        <v>0.31338514467440631</v>
      </c>
      <c r="H86" s="18"/>
      <c r="I86" s="56" t="s">
        <v>40</v>
      </c>
      <c r="J86" s="58">
        <v>46.621212829999997</v>
      </c>
      <c r="K86" s="57">
        <v>49.789226189999987</v>
      </c>
      <c r="L86" s="60">
        <f t="shared" si="13"/>
        <v>6.7952186734220321E-2</v>
      </c>
      <c r="M86" s="60">
        <f>+K86/$K$90</f>
        <v>0.43396164842651569</v>
      </c>
      <c r="N86" s="18"/>
      <c r="O86" s="16"/>
    </row>
    <row r="87" spans="2:15" x14ac:dyDescent="0.25">
      <c r="B87" s="15"/>
      <c r="C87" s="56" t="s">
        <v>41</v>
      </c>
      <c r="D87" s="58">
        <v>0</v>
      </c>
      <c r="E87" s="58">
        <v>1.9688496900000001</v>
      </c>
      <c r="F87" s="60">
        <f t="shared" si="12"/>
        <v>0</v>
      </c>
      <c r="G87" s="60">
        <f>+E87/$E$90</f>
        <v>5.6797769869326494E-3</v>
      </c>
      <c r="H87" s="18"/>
      <c r="I87" s="56" t="s">
        <v>41</v>
      </c>
      <c r="J87" s="58">
        <v>0</v>
      </c>
      <c r="K87" s="57">
        <v>2.23875131</v>
      </c>
      <c r="L87" s="60" t="e">
        <f t="shared" si="13"/>
        <v>#DIV/0!</v>
      </c>
      <c r="M87" s="60">
        <f>+K87/$K$90</f>
        <v>1.9512900345090133E-2</v>
      </c>
      <c r="N87" s="18"/>
      <c r="O87" s="16"/>
    </row>
    <row r="88" spans="2:15" x14ac:dyDescent="0.25">
      <c r="B88" s="15"/>
      <c r="C88" s="56" t="s">
        <v>16</v>
      </c>
      <c r="D88" s="58">
        <v>1.7523510499999999</v>
      </c>
      <c r="E88" s="58">
        <v>0</v>
      </c>
      <c r="F88" s="60">
        <f t="shared" si="12"/>
        <v>-1</v>
      </c>
      <c r="G88" s="60">
        <f>+E88/$E$90</f>
        <v>0</v>
      </c>
      <c r="H88" s="18"/>
      <c r="I88" s="56" t="s">
        <v>16</v>
      </c>
      <c r="J88" s="58">
        <v>2.0219310199999998</v>
      </c>
      <c r="K88" s="57">
        <v>0</v>
      </c>
      <c r="L88" s="60">
        <f t="shared" si="13"/>
        <v>-1</v>
      </c>
      <c r="M88" s="60">
        <f>+K88/$K$90</f>
        <v>0</v>
      </c>
      <c r="N88" s="18"/>
      <c r="O88" s="16"/>
    </row>
    <row r="89" spans="2:15" x14ac:dyDescent="0.25">
      <c r="B89" s="15"/>
      <c r="C89" s="56" t="s">
        <v>39</v>
      </c>
      <c r="D89" s="58">
        <v>29.685367319999997</v>
      </c>
      <c r="E89" s="58">
        <v>27.815646600000001</v>
      </c>
      <c r="F89" s="60">
        <f t="shared" si="12"/>
        <v>-6.2984591022402614E-2</v>
      </c>
      <c r="G89" s="60">
        <f t="shared" ref="G89" si="14">+E89/$E$90</f>
        <v>8.0243133966885705E-2</v>
      </c>
      <c r="H89" s="18"/>
      <c r="I89" s="56" t="s">
        <v>39</v>
      </c>
      <c r="J89" s="58">
        <v>31.226731640000001</v>
      </c>
      <c r="K89" s="57">
        <v>31.048518269999999</v>
      </c>
      <c r="L89" s="60">
        <f t="shared" si="13"/>
        <v>-5.707077258502391E-3</v>
      </c>
      <c r="M89" s="60">
        <f t="shared" ref="M89" si="15">+K89/$K$90</f>
        <v>0.27061810758481264</v>
      </c>
      <c r="N89" s="18"/>
      <c r="O89" s="16"/>
    </row>
    <row r="90" spans="2:15" x14ac:dyDescent="0.25">
      <c r="B90" s="15"/>
      <c r="C90" s="56" t="s">
        <v>6</v>
      </c>
      <c r="D90" s="58">
        <f>SUM(D85:D89)</f>
        <v>339.55477407000006</v>
      </c>
      <c r="E90" s="58">
        <f>SUM(E85:E89)</f>
        <v>346.64207670999997</v>
      </c>
      <c r="F90" s="59">
        <f t="shared" si="12"/>
        <v>2.0872339843877041E-2</v>
      </c>
      <c r="G90" s="60">
        <f>SUM(G85:G89)</f>
        <v>1.0000000000000002</v>
      </c>
      <c r="H90" s="18"/>
      <c r="I90" s="56" t="s">
        <v>6</v>
      </c>
      <c r="J90" s="58">
        <f>SUM(J85:J89)</f>
        <v>110.20798105999999</v>
      </c>
      <c r="K90" s="57">
        <f>SUM(K85:K89)</f>
        <v>114.73185792</v>
      </c>
      <c r="L90" s="60">
        <f t="shared" si="13"/>
        <v>4.1048541280663597E-2</v>
      </c>
      <c r="M90" s="60">
        <f>SUM(M85:M89)</f>
        <v>0.99999999999999989</v>
      </c>
      <c r="N90" s="18"/>
      <c r="O90" s="16"/>
    </row>
    <row r="91" spans="2:15" x14ac:dyDescent="0.25">
      <c r="B91" s="15"/>
      <c r="C91" s="143" t="s">
        <v>42</v>
      </c>
      <c r="D91" s="143"/>
      <c r="E91" s="143"/>
      <c r="F91" s="143"/>
      <c r="G91" s="143"/>
      <c r="H91" s="18"/>
      <c r="I91" s="143" t="s">
        <v>42</v>
      </c>
      <c r="J91" s="143"/>
      <c r="K91" s="143"/>
      <c r="L91" s="143"/>
      <c r="M91" s="143"/>
      <c r="N91" s="18"/>
      <c r="O91" s="16"/>
    </row>
    <row r="92" spans="2:15" x14ac:dyDescent="0.2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3"/>
    </row>
    <row r="93" spans="2:15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x14ac:dyDescent="0.25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2"/>
    </row>
    <row r="96" spans="2:15" x14ac:dyDescent="0.25">
      <c r="B96" s="15"/>
      <c r="C96" s="124" t="s">
        <v>48</v>
      </c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6"/>
    </row>
    <row r="97" spans="2:15" ht="15" customHeight="1" x14ac:dyDescent="0.25">
      <c r="B97" s="15"/>
      <c r="C97" s="125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5.1% en diciembre del 2012 a  8.3% a diciembre del 2017.</v>
      </c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6"/>
    </row>
    <row r="98" spans="2:15" x14ac:dyDescent="0.25">
      <c r="B98" s="1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6"/>
    </row>
    <row r="99" spans="2:15" x14ac:dyDescent="0.25">
      <c r="B99" s="15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6"/>
    </row>
    <row r="100" spans="2:15" x14ac:dyDescent="0.25">
      <c r="B100" s="15"/>
      <c r="C100" s="18"/>
      <c r="D100" s="126" t="s">
        <v>43</v>
      </c>
      <c r="E100" s="126"/>
      <c r="F100" s="126"/>
      <c r="G100" s="126"/>
      <c r="H100" s="126"/>
      <c r="I100" s="126"/>
      <c r="J100" s="126"/>
      <c r="K100" s="126"/>
      <c r="L100" s="126"/>
      <c r="M100" s="18"/>
      <c r="N100" s="18"/>
      <c r="O100" s="16"/>
    </row>
    <row r="101" spans="2:15" x14ac:dyDescent="0.25">
      <c r="B101" s="15"/>
      <c r="C101" s="18"/>
      <c r="D101" s="127" t="s">
        <v>44</v>
      </c>
      <c r="E101" s="127"/>
      <c r="F101" s="127"/>
      <c r="G101" s="127"/>
      <c r="H101" s="127"/>
      <c r="I101" s="127"/>
      <c r="J101" s="127"/>
      <c r="K101" s="127"/>
      <c r="L101" s="127"/>
      <c r="M101" s="18"/>
      <c r="N101" s="18"/>
      <c r="O101" s="16"/>
    </row>
    <row r="102" spans="2:15" x14ac:dyDescent="0.25">
      <c r="B102" s="15"/>
      <c r="C102" s="18"/>
      <c r="D102" s="53" t="s">
        <v>55</v>
      </c>
      <c r="E102" s="62" t="s">
        <v>12</v>
      </c>
      <c r="F102" s="62" t="s">
        <v>39</v>
      </c>
      <c r="G102" s="62" t="s">
        <v>40</v>
      </c>
      <c r="H102" s="62" t="s">
        <v>41</v>
      </c>
      <c r="I102" s="62" t="s">
        <v>16</v>
      </c>
      <c r="J102" s="63" t="s">
        <v>45</v>
      </c>
      <c r="K102" s="62" t="s">
        <v>46</v>
      </c>
      <c r="L102" s="62" t="s">
        <v>6</v>
      </c>
      <c r="M102" s="18"/>
      <c r="N102" s="18"/>
      <c r="O102" s="16"/>
    </row>
    <row r="103" spans="2:15" x14ac:dyDescent="0.25">
      <c r="B103" s="15"/>
      <c r="C103" s="18"/>
      <c r="D103" s="54">
        <v>2012</v>
      </c>
      <c r="E103" s="67">
        <v>4.8889195727576863E-2</v>
      </c>
      <c r="F103" s="67">
        <v>4.2484149519283559E-2</v>
      </c>
      <c r="G103" s="67">
        <v>5.4150898134809361E-2</v>
      </c>
      <c r="H103" s="67">
        <v>0.13971062208034352</v>
      </c>
      <c r="I103" s="67">
        <v>1.1819535794989146E-2</v>
      </c>
      <c r="J103" s="67">
        <v>2.211137241984349E-2</v>
      </c>
      <c r="K103" s="67">
        <v>6.1188472519758508E-2</v>
      </c>
      <c r="L103" s="67">
        <v>5.0967203809092497E-2</v>
      </c>
      <c r="M103" s="18"/>
      <c r="N103" s="18"/>
      <c r="O103" s="16"/>
    </row>
    <row r="104" spans="2:15" x14ac:dyDescent="0.25">
      <c r="B104" s="15"/>
      <c r="C104" s="18"/>
      <c r="D104" s="54">
        <v>2013</v>
      </c>
      <c r="E104" s="67">
        <v>5.2731497558961345E-2</v>
      </c>
      <c r="F104" s="67">
        <v>4.8771005338318678E-2</v>
      </c>
      <c r="G104" s="67">
        <v>6.0442475840585687E-2</v>
      </c>
      <c r="H104" s="67">
        <v>0.15901115882617303</v>
      </c>
      <c r="I104" s="67">
        <v>3.1717521044945872E-2</v>
      </c>
      <c r="J104" s="67">
        <v>2.1953647337777625E-2</v>
      </c>
      <c r="K104" s="67">
        <v>2.2025843949395066E-2</v>
      </c>
      <c r="L104" s="67">
        <v>5.4710630849391581E-2</v>
      </c>
      <c r="M104" s="18"/>
      <c r="N104" s="18"/>
      <c r="O104" s="16"/>
    </row>
    <row r="105" spans="2:15" x14ac:dyDescent="0.25">
      <c r="B105" s="15"/>
      <c r="C105" s="18"/>
      <c r="D105" s="54">
        <v>2014</v>
      </c>
      <c r="E105" s="67">
        <v>7.3013649104861245E-2</v>
      </c>
      <c r="F105" s="67">
        <v>4.716744187127965E-2</v>
      </c>
      <c r="G105" s="67">
        <v>7.6385424467047422E-2</v>
      </c>
      <c r="H105" s="67">
        <v>0.33051319007362745</v>
      </c>
      <c r="I105" s="67">
        <v>9.5096941505507127E-2</v>
      </c>
      <c r="J105" s="67">
        <v>1.9134423271733775E-2</v>
      </c>
      <c r="K105" s="67">
        <v>3.9585189939105869E-2</v>
      </c>
      <c r="L105" s="67">
        <v>7.5507595307628156E-2</v>
      </c>
      <c r="M105" s="18"/>
      <c r="N105" s="18"/>
      <c r="O105" s="16"/>
    </row>
    <row r="106" spans="2:15" x14ac:dyDescent="0.25">
      <c r="B106" s="15"/>
      <c r="C106" s="18"/>
      <c r="D106" s="54">
        <v>2015</v>
      </c>
      <c r="E106" s="67">
        <v>7.9820222102194249E-2</v>
      </c>
      <c r="F106" s="67">
        <v>4.5188663605912442E-2</v>
      </c>
      <c r="G106" s="67">
        <v>5.2618031778832342E-2</v>
      </c>
      <c r="H106" s="67">
        <v>0</v>
      </c>
      <c r="I106" s="67">
        <v>6.4109253154592052E-2</v>
      </c>
      <c r="J106" s="67">
        <v>2.5437125106148362E-2</v>
      </c>
      <c r="K106" s="67">
        <v>1.2224054741197626E-2</v>
      </c>
      <c r="L106" s="67">
        <v>6.8402858752122056E-2</v>
      </c>
      <c r="M106" s="18"/>
      <c r="N106" s="18"/>
      <c r="O106" s="16"/>
    </row>
    <row r="107" spans="2:15" x14ac:dyDescent="0.25">
      <c r="B107" s="15"/>
      <c r="C107" s="18"/>
      <c r="D107" s="54">
        <v>2016</v>
      </c>
      <c r="E107" s="67">
        <v>8.6568428379090068E-2</v>
      </c>
      <c r="F107" s="67">
        <v>5.3854839563725193E-2</v>
      </c>
      <c r="G107" s="67">
        <v>5.8139968189912718E-2</v>
      </c>
      <c r="H107" s="67">
        <v>0</v>
      </c>
      <c r="I107" s="67">
        <v>5.4738382607220387E-2</v>
      </c>
      <c r="J107" s="67">
        <v>2.3514781106123851E-2</v>
      </c>
      <c r="K107" s="67">
        <v>1.3876331877950789E-2</v>
      </c>
      <c r="L107" s="67">
        <v>7.415490737047023E-2</v>
      </c>
      <c r="M107" s="18"/>
      <c r="N107" s="18"/>
      <c r="O107" s="16"/>
    </row>
    <row r="108" spans="2:15" x14ac:dyDescent="0.25">
      <c r="B108" s="15"/>
      <c r="C108" s="18"/>
      <c r="D108" s="54">
        <v>2017</v>
      </c>
      <c r="E108" s="67">
        <v>9.9083323925889311E-2</v>
      </c>
      <c r="F108" s="67">
        <v>4.9015261740774176E-2</v>
      </c>
      <c r="G108" s="67">
        <v>5.916922278002959E-2</v>
      </c>
      <c r="H108" s="67">
        <v>4.1484095897303952E-2</v>
      </c>
      <c r="I108" s="67">
        <v>6.6232109005467082E-2</v>
      </c>
      <c r="J108" s="67">
        <v>2.571165680426234E-2</v>
      </c>
      <c r="K108" s="67">
        <v>0</v>
      </c>
      <c r="L108" s="67">
        <v>8.2967130261171029E-2</v>
      </c>
      <c r="M108" s="18"/>
      <c r="N108" s="18"/>
      <c r="O108" s="16"/>
    </row>
    <row r="109" spans="2:15" x14ac:dyDescent="0.25">
      <c r="B109" s="15"/>
      <c r="C109" s="18"/>
      <c r="D109" s="128" t="s">
        <v>47</v>
      </c>
      <c r="E109" s="128"/>
      <c r="F109" s="128"/>
      <c r="G109" s="128"/>
      <c r="H109" s="128"/>
      <c r="I109" s="128"/>
      <c r="J109" s="128"/>
      <c r="K109" s="128"/>
      <c r="L109" s="128"/>
      <c r="M109" s="18"/>
      <c r="N109" s="18"/>
      <c r="O109" s="16"/>
    </row>
    <row r="110" spans="2:15" x14ac:dyDescent="0.25">
      <c r="B110" s="31"/>
      <c r="C110" s="19"/>
      <c r="D110" s="19"/>
      <c r="E110" s="61"/>
      <c r="F110" s="61"/>
      <c r="G110" s="61"/>
      <c r="H110" s="61"/>
      <c r="I110" s="61"/>
      <c r="J110" s="61"/>
      <c r="K110" s="61"/>
      <c r="L110" s="61"/>
      <c r="M110" s="19"/>
      <c r="N110" s="19"/>
      <c r="O110" s="33"/>
    </row>
    <row r="111" spans="2:15" x14ac:dyDescent="0.25">
      <c r="B111" s="31"/>
      <c r="C111" s="19"/>
      <c r="D111" s="19"/>
      <c r="E111" s="61"/>
      <c r="F111" s="61"/>
      <c r="G111" s="61"/>
      <c r="H111" s="61"/>
      <c r="I111" s="61"/>
      <c r="J111" s="61"/>
      <c r="K111" s="61"/>
      <c r="L111" s="61"/>
      <c r="M111" s="19"/>
      <c r="N111" s="19"/>
      <c r="O111" s="33"/>
    </row>
  </sheetData>
  <mergeCells count="33">
    <mergeCell ref="D109:L109"/>
    <mergeCell ref="D101:L101"/>
    <mergeCell ref="C91:G91"/>
    <mergeCell ref="I91:M91"/>
    <mergeCell ref="C96:N96"/>
    <mergeCell ref="C97:N98"/>
    <mergeCell ref="D100:L100"/>
    <mergeCell ref="F71:J71"/>
    <mergeCell ref="F79:J79"/>
    <mergeCell ref="C82:G82"/>
    <mergeCell ref="I82:M82"/>
    <mergeCell ref="C83:G83"/>
    <mergeCell ref="I83:M83"/>
    <mergeCell ref="E54:K54"/>
    <mergeCell ref="E55:K55"/>
    <mergeCell ref="E64:K64"/>
    <mergeCell ref="C67:N68"/>
    <mergeCell ref="F70:J70"/>
    <mergeCell ref="F34:K34"/>
    <mergeCell ref="F35:G35"/>
    <mergeCell ref="F45:K45"/>
    <mergeCell ref="C50:N50"/>
    <mergeCell ref="C51:N52"/>
    <mergeCell ref="E13:F13"/>
    <mergeCell ref="E22:L22"/>
    <mergeCell ref="C29:N29"/>
    <mergeCell ref="C30:N31"/>
    <mergeCell ref="F33:K33"/>
    <mergeCell ref="B1:O2"/>
    <mergeCell ref="C7:N7"/>
    <mergeCell ref="C8:N9"/>
    <mergeCell ref="F11:K11"/>
    <mergeCell ref="F12:K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Carátula</vt:lpstr>
      <vt:lpstr>Índice</vt:lpstr>
      <vt:lpstr>2. Oriente</vt:lpstr>
      <vt:lpstr>3. Amazonas</vt:lpstr>
      <vt:lpstr>4. Loreto</vt:lpstr>
      <vt:lpstr>5. San Martín</vt:lpstr>
      <vt:lpstr>6. Ucayali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2018-05-21T14:26:44Z</dcterms:modified>
</cp:coreProperties>
</file>